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8350" windowHeight="8955" tabRatio="949" activeTab="19"/>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I4" i="66" l="1"/>
  <c r="H4" i="66"/>
  <c r="G4" i="66"/>
  <c r="F4" i="66"/>
  <c r="E4" i="66"/>
  <c r="D4" i="66"/>
  <c r="C4" i="66"/>
  <c r="B4" i="66"/>
  <c r="J3" i="66"/>
  <c r="J2" i="66"/>
  <c r="J4" i="66" s="1"/>
  <c r="E6" i="72" l="1"/>
  <c r="D6" i="72"/>
  <c r="C6" i="72"/>
  <c r="J2" i="71"/>
  <c r="I2" i="70"/>
  <c r="C5" i="69"/>
  <c r="D4" i="69"/>
  <c r="D3" i="69"/>
  <c r="D2" i="69"/>
  <c r="D5" i="69" s="1"/>
  <c r="E5" i="67"/>
  <c r="D5" i="67"/>
  <c r="C5" i="67"/>
  <c r="B5" i="67"/>
  <c r="H4" i="65"/>
  <c r="G4" i="65"/>
  <c r="F4" i="65"/>
  <c r="E4" i="65"/>
  <c r="D4" i="65"/>
  <c r="C4" i="65"/>
  <c r="B4" i="65"/>
  <c r="I3" i="65"/>
  <c r="I2" i="65"/>
  <c r="I4" i="65" s="1"/>
  <c r="C6" i="64"/>
  <c r="B6" i="64"/>
  <c r="D5" i="64"/>
  <c r="D4" i="64"/>
  <c r="D3" i="64"/>
  <c r="D6" i="64" s="1"/>
  <c r="D2" i="64"/>
  <c r="G5" i="87"/>
  <c r="F5" i="87"/>
  <c r="E5" i="87"/>
  <c r="D5" i="87"/>
  <c r="C5" i="87"/>
  <c r="B5" i="87"/>
  <c r="E5" i="86"/>
  <c r="D5" i="86"/>
  <c r="C5" i="86"/>
  <c r="B5" i="86"/>
  <c r="D4" i="85"/>
  <c r="C4" i="85"/>
  <c r="B4" i="85"/>
  <c r="E4" i="85" s="1"/>
  <c r="E3" i="85"/>
  <c r="E2" i="85"/>
  <c r="C8" i="84"/>
  <c r="D7" i="84"/>
  <c r="D6" i="84"/>
  <c r="D5" i="84"/>
  <c r="D4" i="84"/>
  <c r="C3" i="84"/>
  <c r="B3" i="84"/>
  <c r="B8" i="84" s="1"/>
  <c r="D8" i="84" s="1"/>
  <c r="D2" i="84"/>
  <c r="D3" i="84" l="1"/>
  <c r="E6" i="62" l="1"/>
  <c r="D6" i="62"/>
  <c r="C6" i="62"/>
  <c r="I5" i="61"/>
  <c r="H5" i="61"/>
  <c r="G5" i="61"/>
  <c r="F5" i="61"/>
  <c r="E5" i="61"/>
  <c r="D5" i="61"/>
  <c r="C5" i="61"/>
  <c r="B5" i="61"/>
  <c r="J4" i="61"/>
  <c r="J3" i="61"/>
  <c r="J2" i="61"/>
  <c r="J5" i="61" s="1"/>
  <c r="H5" i="60"/>
  <c r="G5" i="60"/>
  <c r="F5" i="60"/>
  <c r="E5" i="60"/>
  <c r="D5" i="60"/>
  <c r="C5" i="60"/>
  <c r="B5" i="60"/>
  <c r="I4" i="60"/>
  <c r="I3" i="60"/>
  <c r="I2" i="60"/>
  <c r="I5" i="60" s="1"/>
  <c r="C5" i="59"/>
  <c r="D4" i="59"/>
  <c r="D3" i="59"/>
  <c r="D2" i="59"/>
  <c r="D5" i="59" s="1"/>
  <c r="E5" i="57"/>
  <c r="D5" i="57"/>
  <c r="C5" i="57"/>
  <c r="B5" i="57"/>
  <c r="I12" i="56"/>
  <c r="H12" i="56"/>
  <c r="G12" i="56"/>
  <c r="F12" i="56"/>
  <c r="E12" i="56"/>
  <c r="D12" i="56"/>
  <c r="C12" i="56"/>
  <c r="B12" i="56"/>
  <c r="J11" i="56"/>
  <c r="J10" i="56"/>
  <c r="J9" i="56"/>
  <c r="J8" i="56"/>
  <c r="J7" i="56"/>
  <c r="J6" i="56"/>
  <c r="J5" i="56"/>
  <c r="J4" i="56"/>
  <c r="J3" i="56"/>
  <c r="J2" i="56"/>
  <c r="J12" i="56" s="1"/>
  <c r="H12" i="55"/>
  <c r="G12" i="55"/>
  <c r="F12" i="55"/>
  <c r="E12" i="55"/>
  <c r="D12" i="55"/>
  <c r="C12" i="55"/>
  <c r="B12" i="55"/>
  <c r="I11" i="55"/>
  <c r="I10" i="55"/>
  <c r="I9" i="55"/>
  <c r="I8" i="55"/>
  <c r="I7" i="55"/>
  <c r="I6" i="55"/>
  <c r="I5" i="55"/>
  <c r="I4" i="55"/>
  <c r="I3" i="55"/>
  <c r="I2" i="55"/>
  <c r="I12" i="55" s="1"/>
  <c r="C12" i="54"/>
  <c r="B12" i="54"/>
  <c r="D12" i="54" s="1"/>
  <c r="D11" i="54"/>
  <c r="D10" i="54"/>
  <c r="D9" i="54"/>
  <c r="D8" i="54"/>
  <c r="D7" i="54"/>
  <c r="D6" i="54"/>
  <c r="D5" i="54"/>
  <c r="D4" i="54"/>
  <c r="D3" i="54"/>
  <c r="D2" i="54"/>
  <c r="G6" i="82"/>
  <c r="F6" i="82"/>
  <c r="E6" i="82"/>
  <c r="D6" i="82"/>
  <c r="C6" i="82"/>
  <c r="B6" i="82"/>
  <c r="E6" i="81"/>
  <c r="D6" i="81"/>
  <c r="C6" i="81"/>
  <c r="B6" i="81"/>
  <c r="D5" i="80"/>
  <c r="C5" i="80"/>
  <c r="B5" i="80"/>
  <c r="E4" i="80"/>
  <c r="E3" i="80"/>
  <c r="E5" i="80" s="1"/>
  <c r="E2" i="80"/>
  <c r="D8" i="79"/>
  <c r="C8" i="79"/>
  <c r="B8" i="79"/>
  <c r="E6" i="52" l="1"/>
  <c r="C6" i="52"/>
  <c r="G5" i="51"/>
  <c r="F5" i="51"/>
  <c r="E5" i="51"/>
  <c r="D5" i="51"/>
  <c r="C5" i="51"/>
  <c r="H5" i="51" s="1"/>
  <c r="B5" i="51"/>
  <c r="H4" i="51"/>
  <c r="H3" i="51"/>
  <c r="H2" i="51"/>
  <c r="H5" i="50"/>
  <c r="G5" i="50"/>
  <c r="F5" i="50"/>
  <c r="E5" i="50"/>
  <c r="D5" i="50"/>
  <c r="C5" i="50"/>
  <c r="B5" i="50"/>
  <c r="I4" i="50"/>
  <c r="I3" i="50"/>
  <c r="I2" i="50"/>
  <c r="I5" i="50" s="1"/>
  <c r="C5" i="49"/>
  <c r="D4" i="49"/>
  <c r="D5" i="49" s="1"/>
  <c r="D3" i="49"/>
  <c r="D2" i="49"/>
  <c r="E7" i="47"/>
  <c r="D7" i="47"/>
  <c r="C7" i="47"/>
  <c r="B7" i="47"/>
  <c r="I8" i="46"/>
  <c r="H8" i="46"/>
  <c r="G8" i="46"/>
  <c r="F8" i="46"/>
  <c r="E8" i="46"/>
  <c r="D8" i="46"/>
  <c r="C8" i="46"/>
  <c r="B8" i="46"/>
  <c r="J7" i="46"/>
  <c r="J6" i="46"/>
  <c r="J5" i="46"/>
  <c r="J4" i="46"/>
  <c r="J3" i="46"/>
  <c r="J8" i="46" s="1"/>
  <c r="J2" i="46"/>
  <c r="H8" i="45"/>
  <c r="G8" i="45"/>
  <c r="F8" i="45"/>
  <c r="E8" i="45"/>
  <c r="D8" i="45"/>
  <c r="C8" i="45"/>
  <c r="B8" i="45"/>
  <c r="I7" i="45"/>
  <c r="I6" i="45"/>
  <c r="I5" i="45"/>
  <c r="I4" i="45"/>
  <c r="I3" i="45"/>
  <c r="I2" i="45"/>
  <c r="I8" i="45" s="1"/>
  <c r="C7" i="44"/>
  <c r="B7" i="44"/>
  <c r="D7" i="44" s="1"/>
  <c r="D6" i="44"/>
  <c r="D5" i="44"/>
  <c r="D4" i="44"/>
  <c r="D3" i="44"/>
  <c r="D2" i="44"/>
  <c r="G13" i="77"/>
  <c r="F13" i="77"/>
  <c r="E13" i="77"/>
  <c r="D13" i="77"/>
  <c r="C13" i="77"/>
  <c r="B13" i="77"/>
  <c r="E14" i="76"/>
  <c r="D14" i="76"/>
  <c r="C14" i="76"/>
  <c r="B14" i="76"/>
  <c r="D12" i="75"/>
  <c r="C12" i="75"/>
  <c r="B12" i="75"/>
  <c r="E11" i="75"/>
  <c r="E12" i="75" s="1"/>
  <c r="E10" i="75"/>
  <c r="E9" i="75"/>
  <c r="E8" i="75"/>
  <c r="E7" i="75"/>
  <c r="E6" i="75"/>
  <c r="E5" i="75"/>
  <c r="E4" i="75"/>
  <c r="E3" i="75"/>
  <c r="E2" i="75"/>
  <c r="C14" i="74"/>
  <c r="B14" i="74"/>
  <c r="D14" i="74" s="1"/>
  <c r="D13" i="74"/>
  <c r="D12" i="74"/>
  <c r="D11" i="74"/>
  <c r="D10" i="74"/>
  <c r="D9" i="74"/>
  <c r="D8" i="74"/>
  <c r="D7" i="74"/>
  <c r="D6" i="74"/>
  <c r="D5" i="74"/>
  <c r="D4" i="74"/>
  <c r="D3" i="74"/>
  <c r="D2" i="74"/>
  <c r="F8" i="91" l="1"/>
  <c r="E8" i="91"/>
  <c r="C8" i="91"/>
  <c r="B8" i="91"/>
  <c r="F2" i="91"/>
  <c r="E2" i="91"/>
  <c r="D2" i="91"/>
  <c r="D8" i="91" s="1"/>
  <c r="C2" i="91"/>
  <c r="B2" i="91"/>
  <c r="E8" i="90"/>
  <c r="D8" i="90"/>
  <c r="C8" i="90"/>
  <c r="B8" i="90"/>
  <c r="F2" i="90"/>
  <c r="F8" i="90" s="1"/>
  <c r="E2" i="90"/>
  <c r="D2" i="90"/>
  <c r="C2" i="90"/>
  <c r="B2" i="90"/>
  <c r="E8" i="89" l="1"/>
  <c r="D8" i="89"/>
  <c r="C8" i="89"/>
  <c r="B8" i="89"/>
  <c r="F2" i="89"/>
  <c r="F8" i="89" s="1"/>
  <c r="E2" i="89"/>
  <c r="D2" i="89"/>
  <c r="C2" i="89"/>
  <c r="B2" i="89"/>
  <c r="F8" i="97" l="1"/>
  <c r="F5" i="97"/>
  <c r="F2" i="97"/>
  <c r="F20" i="97" s="1"/>
  <c r="F8" i="96"/>
  <c r="F5" i="96"/>
  <c r="F2" i="96"/>
  <c r="F20" i="96" s="1"/>
  <c r="F8" i="95" l="1"/>
  <c r="F5" i="95"/>
  <c r="F2" i="95"/>
  <c r="F20" i="95" s="1"/>
  <c r="F8" i="94"/>
  <c r="F5" i="94"/>
  <c r="F2" i="94"/>
  <c r="F20" i="94" s="1"/>
  <c r="F8" i="93" l="1"/>
  <c r="F20" i="93" s="1"/>
  <c r="F5" i="93"/>
  <c r="F2" i="93"/>
  <c r="F8" i="92" l="1"/>
  <c r="F20" i="92" s="1"/>
  <c r="F5" i="92"/>
  <c r="F2" i="92"/>
</calcChain>
</file>

<file path=xl/sharedStrings.xml><?xml version="1.0" encoding="utf-8"?>
<sst xmlns="http://schemas.openxmlformats.org/spreadsheetml/2006/main" count="1245" uniqueCount="218">
  <si>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</si>
  <si>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</si>
  <si>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</si>
  <si>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</si>
  <si>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</si>
  <si>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</si>
  <si>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</si>
  <si>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</si>
  <si>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</si>
  <si>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</si>
  <si>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</si>
  <si>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</si>
  <si>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</si>
  <si>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</si>
  <si>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</si>
  <si>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</si>
  <si>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</si>
  <si>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</si>
  <si>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</si>
  <si>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</si>
  <si>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</si>
  <si>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</si>
  <si>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</si>
  <si>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</si>
  <si>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</si>
  <si>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</si>
  <si>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</si>
  <si>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</si>
  <si>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</si>
  <si>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</si>
  <si>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</si>
  <si>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</si>
  <si>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</si>
  <si>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</si>
  <si>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</si>
  <si>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</si>
  <si>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</si>
  <si>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</si>
  <si>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</si>
  <si>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</si>
  <si>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</si>
  <si>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</si>
  <si>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</si>
  <si>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</si>
  <si>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</si>
  <si>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</si>
  <si>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</si>
  <si>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</si>
  <si>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</si>
  <si>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</si>
  <si>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</si>
  <si>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</si>
  <si>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</si>
  <si>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</si>
  <si>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</si>
  <si>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</si>
  <si>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</si>
  <si>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</si>
  <si>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</si>
  <si>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</si>
  <si>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</si>
  <si>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</si>
  <si>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</si>
  <si>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</si>
  <si>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</si>
  <si>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</si>
  <si>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</si>
  <si>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</si>
  <si>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</si>
  <si>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</si>
  <si>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</si>
  <si>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</si>
  <si>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</si>
  <si>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</si>
  <si>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</si>
  <si>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</si>
  <si>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</si>
  <si>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</si>
  <si>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</si>
  <si>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</si>
  <si>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</si>
  <si>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</si>
  <si>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</si>
  <si>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</si>
  <si>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</si>
  <si>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</si>
  <si>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</si>
  <si>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</si>
  <si>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</si>
  <si>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</si>
  <si>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</si>
  <si>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</si>
  <si>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</si>
  <si>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</si>
  <si>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</si>
  <si>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</si>
  <si>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</si>
  <si>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</si>
  <si>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</si>
  <si>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</si>
  <si>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</si>
  <si>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</si>
  <si>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</si>
  <si>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</si>
  <si>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</si>
  <si>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</si>
  <si>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</si>
  <si>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</si>
  <si>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</si>
  <si>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</si>
  <si>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</si>
  <si>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</si>
  <si>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</si>
  <si>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</si>
  <si>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</si>
  <si>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</si>
  <si>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</si>
  <si>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</si>
  <si>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</si>
  <si>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</si>
  <si>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</si>
  <si>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</si>
  <si>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</si>
  <si>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</si>
  <si>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</si>
  <si>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</si>
  <si>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</si>
  <si>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</si>
  <si>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</si>
  <si>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</si>
  <si>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</si>
  <si>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</si>
  <si>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</si>
  <si>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</si>
  <si>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</si>
  <si>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</si>
  <si>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</si>
  <si>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</si>
  <si>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</si>
  <si>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</si>
  <si>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</si>
  <si>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</si>
  <si>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</si>
  <si>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</si>
  <si>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</si>
  <si>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</si>
  <si>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</si>
  <si>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</si>
  <si>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</si>
  <si>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</si>
  <si>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</si>
  <si>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</si>
  <si>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</si>
  <si>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</si>
  <si>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</si>
  <si>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</si>
  <si>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</si>
  <si>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</si>
  <si>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</si>
  <si>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</si>
  <si>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</si>
  <si>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</si>
  <si>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</si>
  <si>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</si>
  <si>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</si>
  <si>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</si>
  <si>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</si>
  <si>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</si>
  <si>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</si>
  <si>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</si>
  <si>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</si>
  <si>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</si>
  <si>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</si>
  <si>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</si>
  <si>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</si>
  <si>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</si>
  <si>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</si>
  <si>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</si>
  <si>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</si>
  <si>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</si>
  <si>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</si>
  <si>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</si>
  <si>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</si>
  <si>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</si>
  <si>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</si>
  <si>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</si>
  <si>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</si>
  <si>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</si>
  <si>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</si>
  <si>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</si>
  <si>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</si>
  <si>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</si>
  <si>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</si>
  <si>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</si>
  <si>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</si>
  <si>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January 17</t>
  </si>
  <si>
    <t>January 24</t>
  </si>
  <si>
    <t xml:space="preserve">                            -  </t>
  </si>
  <si>
    <t xml:space="preserve">                   -  </t>
  </si>
  <si>
    <t xml:space="preserve">                       -  </t>
  </si>
  <si>
    <t>Index/Index Tranche</t>
  </si>
  <si>
    <t>Index/OTHER*</t>
  </si>
  <si>
    <t>January 31</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</si>
  <si>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</si>
  <si>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</si>
  <si>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</si>
  <si>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t>February 7</t>
  </si>
  <si>
    <t>February 14</t>
  </si>
  <si>
    <t xml:space="preserve"> N/A </t>
  </si>
  <si>
    <t xml:space="preserve">Gross notional amount outstanding, February 14 weekly snapshot, by product type, all tenors and currencies.  </t>
  </si>
  <si>
    <t xml:space="preserve">Gross notional amount outstanding, February 14 weekly snapshot, by product type, all participant types, tenors and currencies. </t>
  </si>
  <si>
    <t>Gross notional amount outstanding, February 14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</si>
  <si>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6</t>
    </r>
    <r>
      <rPr>
        <sz val="10"/>
        <color theme="1"/>
        <rFont val="Calibri"/>
        <family val="2"/>
        <scheme val="minor"/>
      </rPr>
      <t xml:space="preserve"> See Data Dictionary for grade descriptions.</t>
    </r>
  </si>
  <si>
    <t xml:space="preserve"> Swap transaction volumes, week ending February 14, all tenors and currencies. For cleared swaps, this table reflects the creation of only one of the two swaps that results from the clearing process. All price-forming trade events, including new trades, terminations, amendments, and novations, are included in ticket volumes.</t>
  </si>
  <si>
    <t>Swap transaction volumes, week ending February 14,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</si>
  <si>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February 14,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</si>
  <si>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Swap dollar volumes, week ending February 14,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</si>
  <si>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*OTHER variable includes the following products: FRA, Cap/Floor, Debt Option, Exotic, Fixed-Fixed, Inflation, OIS, Swaption, and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</si>
</sst>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6">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cellStyleXfs>
  <cellXfs count="138">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7" fillId="3" borderId="1" xfId="44" applyNumberFormat="1" applyFont="1" applyFill="1" applyBorder="1" applyAlignment="1" applyProtection="1"/>
    <xf numFmtId="0" fontId="22" fillId="0" borderId="1" xfId="179" applyNumberFormat="1" applyFont="1" applyFill="1" applyBorder="1" applyAlignment="1" applyProtection="1">
      <alignment horizontal="lef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6" fontId="27" fillId="0" borderId="1" xfId="44" applyNumberFormat="1" applyFont="1" applyBorder="1"/>
    <xf numFmtId="166" fontId="0" fillId="0" borderId="1" xfId="44" applyNumberFormat="1" applyFont="1" applyBorder="1"/>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49" fontId="21" fillId="0" borderId="1" xfId="177" applyNumberFormat="1" applyFont="1" applyFill="1" applyBorder="1" applyAlignment="1" applyProtection="1">
      <alignment horizontal="right" vertical="center" wrapText="1"/>
    </xf>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0" fontId="27" fillId="0" borderId="1" xfId="0" applyFont="1" applyBorder="1" applyAlignment="1">
      <alignment horizontal="center"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6">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A16" zoomScale="85" zoomScaleNormal="85" workbookViewId="0">
      <selection activeCell="A40" sqref="A40"/>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3" t="s">
        <v>56</v>
      </c>
      <c r="B3" s="14">
        <v>41696</v>
      </c>
      <c r="F3" s="40"/>
    </row>
    <row r="4" spans="1:6" x14ac:dyDescent="0.25">
      <c r="A4" s="15" t="s">
        <v>55</v>
      </c>
      <c r="B4" s="16">
        <v>41684</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123</v>
      </c>
    </row>
    <row r="59" spans="1:1" x14ac:dyDescent="0.25">
      <c r="A59" s="2" t="s">
        <v>122</v>
      </c>
    </row>
    <row r="60" spans="1:1" x14ac:dyDescent="0.25">
      <c r="A60" s="2" t="s">
        <v>121</v>
      </c>
    </row>
    <row r="61" spans="1:1" x14ac:dyDescent="0.25">
      <c r="A61" s="2" t="s">
        <v>120</v>
      </c>
    </row>
    <row r="62" spans="1:1" x14ac:dyDescent="0.25">
      <c r="A62" s="2" t="s">
        <v>119</v>
      </c>
    </row>
    <row r="64" spans="1:1" x14ac:dyDescent="0.25">
      <c r="A64" s="3" t="s">
        <v>48</v>
      </c>
    </row>
    <row r="66" spans="1:1" x14ac:dyDescent="0.25">
      <c r="A66" s="2" t="s">
        <v>149</v>
      </c>
    </row>
    <row r="67" spans="1:1" x14ac:dyDescent="0.25">
      <c r="A67" s="2" t="s">
        <v>129</v>
      </c>
    </row>
    <row r="68" spans="1:1" x14ac:dyDescent="0.25">
      <c r="A68" s="2" t="s">
        <v>130</v>
      </c>
    </row>
    <row r="69" spans="1:1" x14ac:dyDescent="0.25">
      <c r="A69" s="2" t="s">
        <v>131</v>
      </c>
    </row>
    <row r="70" spans="1:1" x14ac:dyDescent="0.25">
      <c r="A70" s="2" t="s">
        <v>132</v>
      </c>
    </row>
    <row r="72" spans="1:1" x14ac:dyDescent="0.25">
      <c r="A72" s="2" t="s">
        <v>148</v>
      </c>
    </row>
    <row r="73" spans="1:1" x14ac:dyDescent="0.25">
      <c r="A73" s="2" t="s">
        <v>150</v>
      </c>
    </row>
    <row r="74" spans="1:1" x14ac:dyDescent="0.25">
      <c r="A74" s="2" t="s">
        <v>151</v>
      </c>
    </row>
    <row r="75" spans="1:1" x14ac:dyDescent="0.25">
      <c r="A75" s="2" t="s">
        <v>152</v>
      </c>
    </row>
    <row r="76" spans="1:1" x14ac:dyDescent="0.25">
      <c r="A76" s="2" t="s">
        <v>147</v>
      </c>
    </row>
    <row r="78" spans="1:1" x14ac:dyDescent="0.25">
      <c r="A78" s="2" t="s">
        <v>154</v>
      </c>
    </row>
    <row r="79" spans="1:1" x14ac:dyDescent="0.25">
      <c r="A79" s="2" t="s">
        <v>155</v>
      </c>
    </row>
    <row r="80" spans="1:1" x14ac:dyDescent="0.25">
      <c r="A80" s="2" t="s">
        <v>156</v>
      </c>
    </row>
    <row r="81" spans="1:1" x14ac:dyDescent="0.25">
      <c r="A81" s="2" t="s">
        <v>157</v>
      </c>
    </row>
    <row r="82" spans="1:1" x14ac:dyDescent="0.25">
      <c r="A82" s="2" t="s">
        <v>153</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2"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9" sqref="A1:J9"/>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59" t="s">
        <v>63</v>
      </c>
      <c r="B1" s="42" t="s">
        <v>72</v>
      </c>
      <c r="C1" s="42" t="s">
        <v>27</v>
      </c>
      <c r="D1" s="42" t="s">
        <v>28</v>
      </c>
      <c r="E1" s="42" t="s">
        <v>29</v>
      </c>
      <c r="F1" s="42" t="s">
        <v>30</v>
      </c>
      <c r="G1" s="42" t="s">
        <v>31</v>
      </c>
      <c r="H1" s="42" t="s">
        <v>73</v>
      </c>
      <c r="I1" s="42" t="s">
        <v>74</v>
      </c>
      <c r="J1" s="8" t="s">
        <v>8</v>
      </c>
    </row>
    <row r="2" spans="1:10" x14ac:dyDescent="0.25">
      <c r="A2" s="18" t="s">
        <v>32</v>
      </c>
      <c r="B2" s="66">
        <v>1397449</v>
      </c>
      <c r="C2" s="66">
        <v>1061984</v>
      </c>
      <c r="D2" s="66">
        <v>1891358</v>
      </c>
      <c r="E2" s="66">
        <v>2512515</v>
      </c>
      <c r="F2" s="66">
        <v>3379863</v>
      </c>
      <c r="G2" s="66">
        <v>1627221</v>
      </c>
      <c r="H2" s="66">
        <v>1174891</v>
      </c>
      <c r="I2" s="66">
        <v>84136</v>
      </c>
      <c r="J2" s="66">
        <f>SUM(B2:I2)</f>
        <v>13129417</v>
      </c>
    </row>
    <row r="3" spans="1:10" x14ac:dyDescent="0.25">
      <c r="A3" s="17" t="s">
        <v>65</v>
      </c>
      <c r="B3" s="66">
        <v>11143920</v>
      </c>
      <c r="C3" s="66">
        <v>7768194</v>
      </c>
      <c r="D3" s="66">
        <v>15692816</v>
      </c>
      <c r="E3" s="66">
        <v>28528134</v>
      </c>
      <c r="F3" s="66">
        <v>61928552</v>
      </c>
      <c r="G3" s="66">
        <v>42145876</v>
      </c>
      <c r="H3" s="66">
        <v>19338343</v>
      </c>
      <c r="I3" s="66">
        <v>1957057</v>
      </c>
      <c r="J3" s="66">
        <f t="shared" ref="J3:J7" si="0">SUM(B3:I3)</f>
        <v>188502892</v>
      </c>
    </row>
    <row r="4" spans="1:10" x14ac:dyDescent="0.25">
      <c r="A4" s="18" t="s">
        <v>15</v>
      </c>
      <c r="B4" s="66">
        <v>25794970</v>
      </c>
      <c r="C4" s="66">
        <v>13207888</v>
      </c>
      <c r="D4" s="66">
        <v>13523001</v>
      </c>
      <c r="E4" s="66">
        <v>4079563</v>
      </c>
      <c r="F4" s="66">
        <v>238594</v>
      </c>
      <c r="G4" s="66">
        <v>0</v>
      </c>
      <c r="H4" s="66">
        <v>0</v>
      </c>
      <c r="I4" s="66">
        <v>0</v>
      </c>
      <c r="J4" s="66">
        <f t="shared" si="0"/>
        <v>56844016</v>
      </c>
    </row>
    <row r="5" spans="1:10" x14ac:dyDescent="0.25">
      <c r="A5" s="18" t="s">
        <v>18</v>
      </c>
      <c r="B5" s="66">
        <v>15137661</v>
      </c>
      <c r="C5" s="66">
        <v>6169326</v>
      </c>
      <c r="D5" s="66">
        <v>9188477</v>
      </c>
      <c r="E5" s="66">
        <v>6222724</v>
      </c>
      <c r="F5" s="66">
        <v>2078263</v>
      </c>
      <c r="G5" s="66">
        <v>374168</v>
      </c>
      <c r="H5" s="66">
        <v>207047</v>
      </c>
      <c r="I5" s="66">
        <v>17142</v>
      </c>
      <c r="J5" s="66">
        <f t="shared" si="0"/>
        <v>39394808</v>
      </c>
    </row>
    <row r="6" spans="1:10" x14ac:dyDescent="0.25">
      <c r="A6" s="18" t="s">
        <v>21</v>
      </c>
      <c r="B6" s="66">
        <v>3505994</v>
      </c>
      <c r="C6" s="66">
        <v>1568512</v>
      </c>
      <c r="D6" s="66">
        <v>2835137</v>
      </c>
      <c r="E6" s="66">
        <v>3406139</v>
      </c>
      <c r="F6" s="66">
        <v>3915618</v>
      </c>
      <c r="G6" s="66">
        <v>1931870</v>
      </c>
      <c r="H6" s="66">
        <v>898835</v>
      </c>
      <c r="I6" s="66">
        <v>15182</v>
      </c>
      <c r="J6" s="66">
        <f t="shared" si="0"/>
        <v>18077287</v>
      </c>
    </row>
    <row r="7" spans="1:10" x14ac:dyDescent="0.25">
      <c r="A7" s="18" t="s">
        <v>66</v>
      </c>
      <c r="B7" s="66">
        <v>2169358</v>
      </c>
      <c r="C7" s="66">
        <v>925557</v>
      </c>
      <c r="D7" s="66">
        <v>1385256</v>
      </c>
      <c r="E7" s="66">
        <v>1971841</v>
      </c>
      <c r="F7" s="66">
        <v>4264480</v>
      </c>
      <c r="G7" s="66">
        <v>3806973</v>
      </c>
      <c r="H7" s="66">
        <v>2173257</v>
      </c>
      <c r="I7" s="66">
        <v>169156</v>
      </c>
      <c r="J7" s="66">
        <f t="shared" si="0"/>
        <v>16865878</v>
      </c>
    </row>
    <row r="8" spans="1:10" x14ac:dyDescent="0.25">
      <c r="A8" s="22" t="s">
        <v>8</v>
      </c>
      <c r="B8" s="67">
        <f>SUM(B2:B7)</f>
        <v>59149352</v>
      </c>
      <c r="C8" s="67">
        <f t="shared" ref="C8:J8" si="1">SUM(C2:C7)</f>
        <v>30701461</v>
      </c>
      <c r="D8" s="67">
        <f t="shared" si="1"/>
        <v>44516045</v>
      </c>
      <c r="E8" s="67">
        <f t="shared" si="1"/>
        <v>46720916</v>
      </c>
      <c r="F8" s="67">
        <f t="shared" si="1"/>
        <v>75805370</v>
      </c>
      <c r="G8" s="67">
        <f t="shared" si="1"/>
        <v>49886108</v>
      </c>
      <c r="H8" s="67">
        <f t="shared" si="1"/>
        <v>23792373</v>
      </c>
      <c r="I8" s="67">
        <f t="shared" si="1"/>
        <v>2242673</v>
      </c>
      <c r="J8" s="67">
        <f t="shared" si="1"/>
        <v>332814298</v>
      </c>
    </row>
    <row r="9" spans="1:10" ht="24" customHeight="1" x14ac:dyDescent="0.25">
      <c r="A9" s="110" t="s">
        <v>71</v>
      </c>
      <c r="B9" s="111"/>
      <c r="C9" s="111"/>
      <c r="D9" s="111"/>
      <c r="E9" s="111"/>
      <c r="F9" s="111"/>
      <c r="G9" s="111"/>
      <c r="H9" s="111"/>
      <c r="I9" s="111"/>
      <c r="J9" s="112"/>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8" sqref="A1:E8"/>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13" t="s">
        <v>75</v>
      </c>
      <c r="C1" s="113"/>
      <c r="D1" s="113" t="s">
        <v>76</v>
      </c>
      <c r="E1" s="113"/>
    </row>
    <row r="2" spans="1:7" x14ac:dyDescent="0.25">
      <c r="A2" s="59" t="s">
        <v>63</v>
      </c>
      <c r="B2" s="59" t="s">
        <v>64</v>
      </c>
      <c r="C2" s="59" t="s">
        <v>1</v>
      </c>
      <c r="D2" s="59" t="s">
        <v>3</v>
      </c>
      <c r="E2" s="59" t="s">
        <v>1</v>
      </c>
    </row>
    <row r="3" spans="1:7" x14ac:dyDescent="0.25">
      <c r="A3" s="17" t="s">
        <v>65</v>
      </c>
      <c r="B3" s="69">
        <v>214479869</v>
      </c>
      <c r="C3" s="69">
        <v>89064508</v>
      </c>
      <c r="D3" s="69">
        <v>25839116</v>
      </c>
      <c r="E3" s="69">
        <v>47622294</v>
      </c>
    </row>
    <row r="4" spans="1:7" x14ac:dyDescent="0.25">
      <c r="A4" s="18" t="s">
        <v>15</v>
      </c>
      <c r="B4" s="69">
        <v>89255094</v>
      </c>
      <c r="C4" s="69">
        <v>12007691</v>
      </c>
      <c r="D4" s="69">
        <v>9117296</v>
      </c>
      <c r="E4" s="69">
        <v>3307952</v>
      </c>
    </row>
    <row r="5" spans="1:7" x14ac:dyDescent="0.25">
      <c r="A5" s="18" t="s">
        <v>18</v>
      </c>
      <c r="B5" s="69">
        <v>52152513</v>
      </c>
      <c r="C5" s="69">
        <v>13138243</v>
      </c>
      <c r="D5" s="69">
        <v>7795820</v>
      </c>
      <c r="E5" s="69">
        <v>5703042</v>
      </c>
    </row>
    <row r="6" spans="1:7" x14ac:dyDescent="0.25">
      <c r="A6" s="18" t="s">
        <v>66</v>
      </c>
      <c r="B6" s="69">
        <v>11323946</v>
      </c>
      <c r="C6" s="69">
        <v>61925403</v>
      </c>
      <c r="D6" s="69">
        <v>1127798</v>
      </c>
      <c r="E6" s="69">
        <v>21768013</v>
      </c>
    </row>
    <row r="7" spans="1:7" x14ac:dyDescent="0.25">
      <c r="A7" s="22" t="s">
        <v>8</v>
      </c>
      <c r="B7" s="64">
        <f>SUM(B3:B6)</f>
        <v>367211422</v>
      </c>
      <c r="C7" s="64">
        <f t="shared" ref="C7:E7" si="0">SUM(C3:C6)</f>
        <v>176135845</v>
      </c>
      <c r="D7" s="64">
        <f t="shared" si="0"/>
        <v>43880030</v>
      </c>
      <c r="E7" s="64">
        <f t="shared" si="0"/>
        <v>78401301</v>
      </c>
      <c r="G7" s="21"/>
    </row>
    <row r="8" spans="1:7" ht="33.75" customHeight="1" x14ac:dyDescent="0.25">
      <c r="A8" s="108" t="s">
        <v>77</v>
      </c>
      <c r="B8" s="108"/>
      <c r="C8" s="108"/>
      <c r="D8" s="108"/>
      <c r="E8" s="108"/>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08" t="s">
        <v>211</v>
      </c>
      <c r="B1" s="108"/>
      <c r="C1" s="108"/>
      <c r="D1" s="108"/>
    </row>
    <row r="2" spans="1:4" ht="22.5" customHeight="1" x14ac:dyDescent="0.25">
      <c r="A2" s="108" t="s">
        <v>81</v>
      </c>
      <c r="B2" s="108"/>
      <c r="C2" s="108"/>
      <c r="D2" s="108"/>
    </row>
    <row r="3" spans="1:4" ht="18.75" customHeight="1" x14ac:dyDescent="0.25">
      <c r="A3" s="108" t="s">
        <v>82</v>
      </c>
      <c r="B3" s="108"/>
      <c r="C3" s="108"/>
      <c r="D3" s="108"/>
    </row>
    <row r="4" spans="1:4" ht="18.75" customHeight="1" x14ac:dyDescent="0.25">
      <c r="A4" s="114" t="s">
        <v>83</v>
      </c>
      <c r="B4" s="115"/>
      <c r="C4" s="115"/>
      <c r="D4" s="115"/>
    </row>
    <row r="5" spans="1:4" ht="18.75" customHeight="1" x14ac:dyDescent="0.25">
      <c r="A5" s="108" t="s">
        <v>84</v>
      </c>
      <c r="B5" s="108"/>
      <c r="C5" s="108"/>
      <c r="D5" s="108"/>
    </row>
    <row r="6" spans="1:4" ht="18" customHeight="1" x14ac:dyDescent="0.25">
      <c r="A6" s="108" t="s">
        <v>85</v>
      </c>
      <c r="B6" s="108"/>
      <c r="C6" s="108"/>
      <c r="D6" s="108"/>
    </row>
    <row r="7" spans="1:4" ht="22.5" customHeight="1" x14ac:dyDescent="0.25">
      <c r="A7" s="108" t="s">
        <v>86</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2" sqref="A1:D12"/>
    </sheetView>
  </sheetViews>
  <sheetFormatPr defaultRowHeight="15" x14ac:dyDescent="0.25"/>
  <cols>
    <col min="1" max="1" width="24.7109375" customWidth="1"/>
    <col min="2" max="4" width="14.7109375" customWidth="1"/>
  </cols>
  <sheetData>
    <row r="1" spans="1:4" x14ac:dyDescent="0.25">
      <c r="A1" s="59" t="s">
        <v>63</v>
      </c>
      <c r="B1" s="59" t="s">
        <v>64</v>
      </c>
      <c r="C1" s="24" t="s">
        <v>1</v>
      </c>
      <c r="D1" s="24" t="s">
        <v>8</v>
      </c>
    </row>
    <row r="2" spans="1:4" x14ac:dyDescent="0.25">
      <c r="A2" s="17" t="s">
        <v>32</v>
      </c>
      <c r="B2" s="58">
        <v>59</v>
      </c>
      <c r="C2" s="58">
        <v>152</v>
      </c>
      <c r="D2" s="58">
        <f t="shared" ref="D2:D10" si="0">SUM(B2:C2)</f>
        <v>211</v>
      </c>
    </row>
    <row r="3" spans="1:4" x14ac:dyDescent="0.25">
      <c r="A3" s="17" t="s">
        <v>19</v>
      </c>
      <c r="B3" s="58">
        <v>0</v>
      </c>
      <c r="C3" s="58">
        <v>196</v>
      </c>
      <c r="D3" s="58">
        <f t="shared" si="0"/>
        <v>196</v>
      </c>
    </row>
    <row r="4" spans="1:4" x14ac:dyDescent="0.25">
      <c r="A4" s="17" t="s">
        <v>20</v>
      </c>
      <c r="B4" s="68">
        <v>0</v>
      </c>
      <c r="C4" s="68">
        <v>0</v>
      </c>
      <c r="D4" s="58">
        <f t="shared" si="0"/>
        <v>0</v>
      </c>
    </row>
    <row r="5" spans="1:4" x14ac:dyDescent="0.25">
      <c r="A5" s="17" t="s">
        <v>16</v>
      </c>
      <c r="B5" s="68">
        <v>0</v>
      </c>
      <c r="C5" s="68">
        <v>0</v>
      </c>
      <c r="D5" s="58">
        <f t="shared" si="0"/>
        <v>0</v>
      </c>
    </row>
    <row r="6" spans="1:4" x14ac:dyDescent="0.25">
      <c r="A6" s="17" t="s">
        <v>105</v>
      </c>
      <c r="B6" s="58">
        <v>0</v>
      </c>
      <c r="C6" s="58">
        <v>4</v>
      </c>
      <c r="D6" s="58">
        <f t="shared" si="0"/>
        <v>4</v>
      </c>
    </row>
    <row r="7" spans="1:4" x14ac:dyDescent="0.25">
      <c r="A7" s="17" t="s">
        <v>65</v>
      </c>
      <c r="B7" s="58">
        <v>16568</v>
      </c>
      <c r="C7" s="58">
        <v>3069</v>
      </c>
      <c r="D7" s="58">
        <f t="shared" si="0"/>
        <v>19637</v>
      </c>
    </row>
    <row r="8" spans="1:4" x14ac:dyDescent="0.25">
      <c r="A8" s="17" t="s">
        <v>15</v>
      </c>
      <c r="B8" s="58">
        <v>998</v>
      </c>
      <c r="C8" s="58">
        <v>324</v>
      </c>
      <c r="D8" s="58">
        <f t="shared" si="0"/>
        <v>1322</v>
      </c>
    </row>
    <row r="9" spans="1:4" x14ac:dyDescent="0.25">
      <c r="A9" s="17" t="s">
        <v>17</v>
      </c>
      <c r="B9" s="58">
        <v>0</v>
      </c>
      <c r="C9" s="58">
        <v>224</v>
      </c>
      <c r="D9" s="58">
        <f t="shared" si="0"/>
        <v>224</v>
      </c>
    </row>
    <row r="10" spans="1:4" x14ac:dyDescent="0.25">
      <c r="A10" s="17" t="s">
        <v>18</v>
      </c>
      <c r="B10" s="58">
        <v>102</v>
      </c>
      <c r="C10" s="58">
        <v>209</v>
      </c>
      <c r="D10" s="58">
        <f t="shared" si="0"/>
        <v>311</v>
      </c>
    </row>
    <row r="11" spans="1:4" x14ac:dyDescent="0.25">
      <c r="A11" s="17" t="s">
        <v>21</v>
      </c>
      <c r="B11" s="58">
        <v>0</v>
      </c>
      <c r="C11" s="58">
        <v>1301</v>
      </c>
      <c r="D11" s="58">
        <f>SUM(B11:C11)</f>
        <v>1301</v>
      </c>
    </row>
    <row r="12" spans="1:4" x14ac:dyDescent="0.25">
      <c r="A12" s="25" t="s">
        <v>8</v>
      </c>
      <c r="B12" s="72">
        <f>SUM(B2:B11)</f>
        <v>17727</v>
      </c>
      <c r="C12" s="72">
        <f t="shared" ref="C12" si="1">SUM(C2:C11)</f>
        <v>5479</v>
      </c>
      <c r="D12" s="72">
        <f>SUM(B12:C12)</f>
        <v>23206</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I12" sqref="A1:I1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9" t="s">
        <v>63</v>
      </c>
      <c r="B1" s="42" t="s">
        <v>25</v>
      </c>
      <c r="C1" s="42" t="s">
        <v>68</v>
      </c>
      <c r="D1" s="42" t="s">
        <v>23</v>
      </c>
      <c r="E1" s="42" t="s">
        <v>24</v>
      </c>
      <c r="F1" s="42" t="s">
        <v>69</v>
      </c>
      <c r="G1" s="42" t="s">
        <v>26</v>
      </c>
      <c r="H1" s="42" t="s">
        <v>70</v>
      </c>
      <c r="I1" s="42" t="s">
        <v>8</v>
      </c>
    </row>
    <row r="2" spans="1:9" x14ac:dyDescent="0.25">
      <c r="A2" s="17" t="s">
        <v>32</v>
      </c>
      <c r="B2" s="58">
        <v>155</v>
      </c>
      <c r="C2" s="58">
        <v>13</v>
      </c>
      <c r="D2" s="58">
        <v>15</v>
      </c>
      <c r="E2" s="58">
        <v>15</v>
      </c>
      <c r="F2" s="58">
        <v>2</v>
      </c>
      <c r="G2" s="58">
        <v>0</v>
      </c>
      <c r="H2" s="58">
        <v>11</v>
      </c>
      <c r="I2" s="58">
        <f>SUM(B2:H2)</f>
        <v>211</v>
      </c>
    </row>
    <row r="3" spans="1:9" x14ac:dyDescent="0.25">
      <c r="A3" s="17" t="s">
        <v>19</v>
      </c>
      <c r="B3" s="58">
        <v>138</v>
      </c>
      <c r="C3" s="58">
        <v>31</v>
      </c>
      <c r="D3" s="58">
        <v>5</v>
      </c>
      <c r="E3" s="58">
        <v>8</v>
      </c>
      <c r="F3" s="58">
        <v>0</v>
      </c>
      <c r="G3" s="58">
        <v>0</v>
      </c>
      <c r="H3" s="58">
        <v>14</v>
      </c>
      <c r="I3" s="58">
        <f t="shared" ref="I3:I11" si="0">SUM(B3:H3)</f>
        <v>196</v>
      </c>
    </row>
    <row r="4" spans="1:9" x14ac:dyDescent="0.25">
      <c r="A4" s="17" t="s">
        <v>20</v>
      </c>
      <c r="B4" s="66">
        <v>0</v>
      </c>
      <c r="C4" s="66">
        <v>0</v>
      </c>
      <c r="D4" s="66">
        <v>0</v>
      </c>
      <c r="E4" s="66">
        <v>0</v>
      </c>
      <c r="F4" s="66">
        <v>0</v>
      </c>
      <c r="G4" s="66">
        <v>0</v>
      </c>
      <c r="H4" s="66">
        <v>0</v>
      </c>
      <c r="I4" s="58">
        <f t="shared" si="0"/>
        <v>0</v>
      </c>
    </row>
    <row r="5" spans="1:9" x14ac:dyDescent="0.25">
      <c r="A5" s="17" t="s">
        <v>16</v>
      </c>
      <c r="B5" s="66">
        <v>0</v>
      </c>
      <c r="C5" s="66">
        <v>0</v>
      </c>
      <c r="D5" s="66">
        <v>0</v>
      </c>
      <c r="E5" s="66">
        <v>0</v>
      </c>
      <c r="F5" s="66">
        <v>0</v>
      </c>
      <c r="G5" s="66">
        <v>0</v>
      </c>
      <c r="H5" s="66">
        <v>0</v>
      </c>
      <c r="I5" s="58">
        <f t="shared" si="0"/>
        <v>0</v>
      </c>
    </row>
    <row r="6" spans="1:9" x14ac:dyDescent="0.25">
      <c r="A6" s="17" t="s">
        <v>105</v>
      </c>
      <c r="B6" s="58">
        <v>0</v>
      </c>
      <c r="C6" s="58">
        <v>0</v>
      </c>
      <c r="D6" s="58">
        <v>3</v>
      </c>
      <c r="E6" s="58">
        <v>1</v>
      </c>
      <c r="F6" s="58">
        <v>0</v>
      </c>
      <c r="G6" s="58">
        <v>0</v>
      </c>
      <c r="H6" s="58">
        <v>0</v>
      </c>
      <c r="I6" s="58">
        <f t="shared" si="0"/>
        <v>4</v>
      </c>
    </row>
    <row r="7" spans="1:9" x14ac:dyDescent="0.25">
      <c r="A7" s="17" t="s">
        <v>65</v>
      </c>
      <c r="B7" s="58">
        <v>10374</v>
      </c>
      <c r="C7" s="58">
        <v>1665</v>
      </c>
      <c r="D7" s="58">
        <v>3706</v>
      </c>
      <c r="E7" s="58">
        <v>430</v>
      </c>
      <c r="F7" s="58">
        <v>999</v>
      </c>
      <c r="G7" s="58">
        <v>812</v>
      </c>
      <c r="H7" s="58">
        <v>1653</v>
      </c>
      <c r="I7" s="58">
        <f t="shared" si="0"/>
        <v>19639</v>
      </c>
    </row>
    <row r="8" spans="1:9" x14ac:dyDescent="0.25">
      <c r="A8" s="17" t="s">
        <v>15</v>
      </c>
      <c r="B8" s="58">
        <v>307</v>
      </c>
      <c r="C8" s="58">
        <v>754</v>
      </c>
      <c r="D8" s="58">
        <v>105</v>
      </c>
      <c r="E8" s="58">
        <v>0</v>
      </c>
      <c r="F8" s="58">
        <v>64</v>
      </c>
      <c r="G8" s="58">
        <v>2</v>
      </c>
      <c r="H8" s="58">
        <v>90</v>
      </c>
      <c r="I8" s="58">
        <f t="shared" si="0"/>
        <v>1322</v>
      </c>
    </row>
    <row r="9" spans="1:9" x14ac:dyDescent="0.25">
      <c r="A9" s="17" t="s">
        <v>17</v>
      </c>
      <c r="B9" s="58">
        <v>101</v>
      </c>
      <c r="C9" s="58">
        <v>92</v>
      </c>
      <c r="D9" s="58">
        <v>29</v>
      </c>
      <c r="E9" s="58">
        <v>0</v>
      </c>
      <c r="F9" s="58">
        <v>0</v>
      </c>
      <c r="G9" s="58">
        <v>0</v>
      </c>
      <c r="H9" s="58">
        <v>2</v>
      </c>
      <c r="I9" s="58">
        <f t="shared" si="0"/>
        <v>224</v>
      </c>
    </row>
    <row r="10" spans="1:9" x14ac:dyDescent="0.25">
      <c r="A10" s="17" t="s">
        <v>18</v>
      </c>
      <c r="B10" s="58">
        <v>46</v>
      </c>
      <c r="C10" s="58">
        <v>72</v>
      </c>
      <c r="D10" s="58">
        <v>20</v>
      </c>
      <c r="E10" s="58">
        <v>6</v>
      </c>
      <c r="F10" s="58">
        <v>44</v>
      </c>
      <c r="G10" s="58">
        <v>9</v>
      </c>
      <c r="H10" s="58">
        <v>114</v>
      </c>
      <c r="I10" s="58">
        <f t="shared" si="0"/>
        <v>311</v>
      </c>
    </row>
    <row r="11" spans="1:9" x14ac:dyDescent="0.25">
      <c r="A11" s="17" t="s">
        <v>21</v>
      </c>
      <c r="B11" s="58">
        <v>694</v>
      </c>
      <c r="C11" s="58">
        <v>312</v>
      </c>
      <c r="D11" s="58">
        <v>101</v>
      </c>
      <c r="E11" s="58">
        <v>75</v>
      </c>
      <c r="F11" s="58">
        <v>53</v>
      </c>
      <c r="G11" s="58">
        <v>0</v>
      </c>
      <c r="H11" s="58">
        <v>66</v>
      </c>
      <c r="I11" s="58">
        <f t="shared" si="0"/>
        <v>1301</v>
      </c>
    </row>
    <row r="12" spans="1:9" x14ac:dyDescent="0.25">
      <c r="A12" s="22" t="s">
        <v>8</v>
      </c>
      <c r="B12" s="63">
        <f>SUM(B2:B11)</f>
        <v>11815</v>
      </c>
      <c r="C12" s="63">
        <f t="shared" ref="C12:I12" si="1">SUM(C2:C11)</f>
        <v>2939</v>
      </c>
      <c r="D12" s="63">
        <f t="shared" si="1"/>
        <v>3984</v>
      </c>
      <c r="E12" s="63">
        <f t="shared" si="1"/>
        <v>535</v>
      </c>
      <c r="F12" s="63">
        <f t="shared" si="1"/>
        <v>1162</v>
      </c>
      <c r="G12" s="63">
        <f t="shared" si="1"/>
        <v>823</v>
      </c>
      <c r="H12" s="63">
        <f t="shared" si="1"/>
        <v>1950</v>
      </c>
      <c r="I12" s="63">
        <f t="shared" si="1"/>
        <v>23208</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J12" sqref="A1:J12"/>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9" t="s">
        <v>63</v>
      </c>
      <c r="B1" s="42" t="s">
        <v>72</v>
      </c>
      <c r="C1" s="42" t="s">
        <v>27</v>
      </c>
      <c r="D1" s="42" t="s">
        <v>28</v>
      </c>
      <c r="E1" s="42" t="s">
        <v>29</v>
      </c>
      <c r="F1" s="42" t="s">
        <v>30</v>
      </c>
      <c r="G1" s="42" t="s">
        <v>31</v>
      </c>
      <c r="H1" s="42" t="s">
        <v>73</v>
      </c>
      <c r="I1" s="42" t="s">
        <v>74</v>
      </c>
      <c r="J1" s="8" t="s">
        <v>8</v>
      </c>
    </row>
    <row r="2" spans="1:10" x14ac:dyDescent="0.25">
      <c r="A2" s="17" t="s">
        <v>32</v>
      </c>
      <c r="B2" s="58">
        <v>6</v>
      </c>
      <c r="C2" s="58">
        <v>2</v>
      </c>
      <c r="D2" s="58">
        <v>5</v>
      </c>
      <c r="E2" s="58">
        <v>25</v>
      </c>
      <c r="F2" s="58">
        <v>65</v>
      </c>
      <c r="G2" s="58">
        <v>56</v>
      </c>
      <c r="H2" s="58">
        <v>45</v>
      </c>
      <c r="I2" s="58">
        <v>7</v>
      </c>
      <c r="J2" s="58">
        <f>SUM(B2:I2)</f>
        <v>211</v>
      </c>
    </row>
    <row r="3" spans="1:10" x14ac:dyDescent="0.25">
      <c r="A3" s="17" t="s">
        <v>19</v>
      </c>
      <c r="B3" s="58">
        <v>7</v>
      </c>
      <c r="C3" s="58">
        <v>6</v>
      </c>
      <c r="D3" s="58">
        <v>16</v>
      </c>
      <c r="E3" s="58">
        <v>40</v>
      </c>
      <c r="F3" s="58">
        <v>79</v>
      </c>
      <c r="G3" s="58">
        <v>36</v>
      </c>
      <c r="H3" s="58">
        <v>12</v>
      </c>
      <c r="I3" s="58">
        <v>0</v>
      </c>
      <c r="J3" s="58">
        <f t="shared" ref="J3:J11" si="0">SUM(B3:I3)</f>
        <v>196</v>
      </c>
    </row>
    <row r="4" spans="1:10" x14ac:dyDescent="0.25">
      <c r="A4" s="17" t="s">
        <v>20</v>
      </c>
      <c r="B4" s="66">
        <v>0</v>
      </c>
      <c r="C4" s="66">
        <v>0</v>
      </c>
      <c r="D4" s="66">
        <v>0</v>
      </c>
      <c r="E4" s="66">
        <v>0</v>
      </c>
      <c r="F4" s="66">
        <v>0</v>
      </c>
      <c r="G4" s="66">
        <v>0</v>
      </c>
      <c r="H4" s="66">
        <v>0</v>
      </c>
      <c r="I4" s="66">
        <v>0</v>
      </c>
      <c r="J4" s="58">
        <f t="shared" si="0"/>
        <v>0</v>
      </c>
    </row>
    <row r="5" spans="1:10" x14ac:dyDescent="0.25">
      <c r="A5" s="17" t="s">
        <v>16</v>
      </c>
      <c r="B5" s="66">
        <v>0</v>
      </c>
      <c r="C5" s="66">
        <v>0</v>
      </c>
      <c r="D5" s="66">
        <v>0</v>
      </c>
      <c r="E5" s="66">
        <v>0</v>
      </c>
      <c r="F5" s="66">
        <v>0</v>
      </c>
      <c r="G5" s="66">
        <v>0</v>
      </c>
      <c r="H5" s="66">
        <v>0</v>
      </c>
      <c r="I5" s="66">
        <v>0</v>
      </c>
      <c r="J5" s="58">
        <f t="shared" si="0"/>
        <v>0</v>
      </c>
    </row>
    <row r="6" spans="1:10" x14ac:dyDescent="0.25">
      <c r="A6" s="17" t="s">
        <v>105</v>
      </c>
      <c r="B6" s="58">
        <v>0</v>
      </c>
      <c r="C6" s="58">
        <v>0</v>
      </c>
      <c r="D6" s="58">
        <v>0</v>
      </c>
      <c r="E6" s="58">
        <v>1</v>
      </c>
      <c r="F6" s="58">
        <v>0</v>
      </c>
      <c r="G6" s="58">
        <v>3</v>
      </c>
      <c r="H6" s="58">
        <v>0</v>
      </c>
      <c r="I6" s="58">
        <v>0</v>
      </c>
      <c r="J6" s="58">
        <f t="shared" si="0"/>
        <v>4</v>
      </c>
    </row>
    <row r="7" spans="1:10" x14ac:dyDescent="0.25">
      <c r="A7" s="17" t="s">
        <v>65</v>
      </c>
      <c r="B7" s="58">
        <v>68</v>
      </c>
      <c r="C7" s="58">
        <v>162</v>
      </c>
      <c r="D7" s="58">
        <v>376</v>
      </c>
      <c r="E7" s="58">
        <v>2003</v>
      </c>
      <c r="F7" s="58">
        <v>5879</v>
      </c>
      <c r="G7" s="58">
        <v>5051</v>
      </c>
      <c r="H7" s="58">
        <v>4999</v>
      </c>
      <c r="I7" s="58">
        <v>1100</v>
      </c>
      <c r="J7" s="58">
        <f t="shared" si="0"/>
        <v>19638</v>
      </c>
    </row>
    <row r="8" spans="1:10" x14ac:dyDescent="0.25">
      <c r="A8" s="17" t="s">
        <v>15</v>
      </c>
      <c r="B8" s="58">
        <v>72</v>
      </c>
      <c r="C8" s="58">
        <v>366</v>
      </c>
      <c r="D8" s="58">
        <v>536</v>
      </c>
      <c r="E8" s="58">
        <v>345</v>
      </c>
      <c r="F8" s="58">
        <v>3</v>
      </c>
      <c r="G8" s="58">
        <v>0</v>
      </c>
      <c r="H8" s="58">
        <v>0</v>
      </c>
      <c r="I8" s="58">
        <v>0</v>
      </c>
      <c r="J8" s="58">
        <f t="shared" si="0"/>
        <v>1322</v>
      </c>
    </row>
    <row r="9" spans="1:10" x14ac:dyDescent="0.25">
      <c r="A9" s="17" t="s">
        <v>17</v>
      </c>
      <c r="B9" s="58">
        <v>4</v>
      </c>
      <c r="C9" s="58">
        <v>0</v>
      </c>
      <c r="D9" s="58">
        <v>7</v>
      </c>
      <c r="E9" s="58">
        <v>22</v>
      </c>
      <c r="F9" s="58">
        <v>81</v>
      </c>
      <c r="G9" s="58">
        <v>44</v>
      </c>
      <c r="H9" s="58">
        <v>56</v>
      </c>
      <c r="I9" s="58">
        <v>10</v>
      </c>
      <c r="J9" s="58">
        <f t="shared" si="0"/>
        <v>224</v>
      </c>
    </row>
    <row r="10" spans="1:10" x14ac:dyDescent="0.25">
      <c r="A10" s="17" t="s">
        <v>18</v>
      </c>
      <c r="B10" s="58">
        <v>42</v>
      </c>
      <c r="C10" s="58">
        <v>27</v>
      </c>
      <c r="D10" s="58">
        <v>64</v>
      </c>
      <c r="E10" s="58">
        <v>69</v>
      </c>
      <c r="F10" s="58">
        <v>61</v>
      </c>
      <c r="G10" s="58">
        <v>37</v>
      </c>
      <c r="H10" s="58">
        <v>10</v>
      </c>
      <c r="I10" s="58">
        <v>1</v>
      </c>
      <c r="J10" s="58">
        <f t="shared" si="0"/>
        <v>311</v>
      </c>
    </row>
    <row r="11" spans="1:10" x14ac:dyDescent="0.25">
      <c r="A11" s="17" t="s">
        <v>21</v>
      </c>
      <c r="B11" s="58">
        <v>0</v>
      </c>
      <c r="C11" s="58">
        <v>0</v>
      </c>
      <c r="D11" s="58">
        <v>2</v>
      </c>
      <c r="E11" s="58">
        <v>73</v>
      </c>
      <c r="F11" s="58">
        <v>305</v>
      </c>
      <c r="G11" s="58">
        <v>271</v>
      </c>
      <c r="H11" s="58">
        <v>509</v>
      </c>
      <c r="I11" s="58">
        <v>141</v>
      </c>
      <c r="J11" s="58">
        <f t="shared" si="0"/>
        <v>1301</v>
      </c>
    </row>
    <row r="12" spans="1:10" x14ac:dyDescent="0.25">
      <c r="A12" s="22" t="s">
        <v>8</v>
      </c>
      <c r="B12" s="67">
        <f>SUM(B2:B11)</f>
        <v>199</v>
      </c>
      <c r="C12" s="67">
        <f t="shared" ref="C12:J12" si="1">SUM(C2:C11)</f>
        <v>563</v>
      </c>
      <c r="D12" s="67">
        <f t="shared" si="1"/>
        <v>1006</v>
      </c>
      <c r="E12" s="67">
        <f t="shared" si="1"/>
        <v>2578</v>
      </c>
      <c r="F12" s="67">
        <f t="shared" si="1"/>
        <v>6473</v>
      </c>
      <c r="G12" s="67">
        <f t="shared" si="1"/>
        <v>5498</v>
      </c>
      <c r="H12" s="67">
        <f t="shared" si="1"/>
        <v>5631</v>
      </c>
      <c r="I12" s="67">
        <f t="shared" si="1"/>
        <v>1259</v>
      </c>
      <c r="J12" s="67">
        <f t="shared" si="1"/>
        <v>23207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6" sqref="A1:E6"/>
    </sheetView>
  </sheetViews>
  <sheetFormatPr defaultRowHeight="15" x14ac:dyDescent="0.25"/>
  <cols>
    <col min="1" max="1" width="24.7109375" customWidth="1"/>
    <col min="2" max="5" width="12.7109375" customWidth="1"/>
  </cols>
  <sheetData>
    <row r="1" spans="1:7" ht="15.75" x14ac:dyDescent="0.25">
      <c r="A1" s="23"/>
      <c r="B1" s="113" t="s">
        <v>75</v>
      </c>
      <c r="C1" s="113"/>
      <c r="D1" s="116" t="s">
        <v>76</v>
      </c>
      <c r="E1" s="116"/>
    </row>
    <row r="2" spans="1:7" x14ac:dyDescent="0.25">
      <c r="A2" s="59" t="s">
        <v>63</v>
      </c>
      <c r="B2" s="59" t="s">
        <v>64</v>
      </c>
      <c r="C2" s="59" t="s">
        <v>1</v>
      </c>
      <c r="D2" s="59" t="s">
        <v>3</v>
      </c>
      <c r="E2" s="59" t="s">
        <v>1</v>
      </c>
    </row>
    <row r="3" spans="1:7" x14ac:dyDescent="0.25">
      <c r="A3" s="17" t="s">
        <v>65</v>
      </c>
      <c r="B3" s="70">
        <v>14208</v>
      </c>
      <c r="C3" s="70">
        <v>3902</v>
      </c>
      <c r="D3" s="70">
        <v>18927</v>
      </c>
      <c r="E3" s="70">
        <v>2236</v>
      </c>
    </row>
    <row r="4" spans="1:7" x14ac:dyDescent="0.25">
      <c r="A4" s="18" t="s">
        <v>66</v>
      </c>
      <c r="B4" s="69">
        <v>2108</v>
      </c>
      <c r="C4" s="69">
        <v>3624</v>
      </c>
      <c r="D4" s="69">
        <v>210</v>
      </c>
      <c r="E4" s="69">
        <v>1196</v>
      </c>
    </row>
    <row r="5" spans="1:7" x14ac:dyDescent="0.25">
      <c r="A5" s="22" t="s">
        <v>8</v>
      </c>
      <c r="B5" s="64">
        <f>SUM(B3:B4)</f>
        <v>16316</v>
      </c>
      <c r="C5" s="64">
        <f t="shared" ref="C5:E5" si="0">SUM(C3:C4)</f>
        <v>7526</v>
      </c>
      <c r="D5" s="64">
        <f t="shared" si="0"/>
        <v>19137</v>
      </c>
      <c r="E5" s="64">
        <f t="shared" si="0"/>
        <v>3432</v>
      </c>
      <c r="G5" s="21"/>
    </row>
    <row r="6" spans="1:7" ht="29.25" customHeight="1" x14ac:dyDescent="0.25">
      <c r="A6" s="108" t="s">
        <v>106</v>
      </c>
      <c r="B6" s="108"/>
      <c r="C6" s="108"/>
      <c r="D6" s="108"/>
      <c r="E6" s="108"/>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17" t="s">
        <v>214</v>
      </c>
      <c r="B1" s="117"/>
      <c r="C1" s="117"/>
      <c r="D1" s="117"/>
    </row>
    <row r="2" spans="1:4" ht="22.5" customHeight="1" x14ac:dyDescent="0.25">
      <c r="A2" s="108" t="s">
        <v>81</v>
      </c>
      <c r="B2" s="108"/>
      <c r="C2" s="108"/>
      <c r="D2" s="108"/>
    </row>
    <row r="3" spans="1:4" ht="18.75" customHeight="1" x14ac:dyDescent="0.25">
      <c r="A3" s="108" t="s">
        <v>82</v>
      </c>
      <c r="B3" s="108"/>
      <c r="C3" s="108"/>
      <c r="D3" s="108"/>
    </row>
    <row r="4" spans="1:4" ht="18.75" customHeight="1" x14ac:dyDescent="0.25">
      <c r="A4" s="114" t="s">
        <v>83</v>
      </c>
      <c r="B4" s="115"/>
      <c r="C4" s="115"/>
      <c r="D4" s="115"/>
    </row>
    <row r="5" spans="1:4" ht="18.75" customHeight="1" x14ac:dyDescent="0.25">
      <c r="A5" s="108" t="s">
        <v>84</v>
      </c>
      <c r="B5" s="108"/>
      <c r="C5" s="108"/>
      <c r="D5" s="108"/>
    </row>
    <row r="6" spans="1:4" ht="18" customHeight="1" x14ac:dyDescent="0.25">
      <c r="A6" s="108" t="s">
        <v>85</v>
      </c>
      <c r="B6" s="108"/>
      <c r="C6" s="108"/>
      <c r="D6" s="108"/>
    </row>
    <row r="7" spans="1:4" ht="22.5" customHeight="1" x14ac:dyDescent="0.25">
      <c r="A7" s="108" t="s">
        <v>86</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15" sqref="D15"/>
    </sheetView>
  </sheetViews>
  <sheetFormatPr defaultRowHeight="15" x14ac:dyDescent="0.25"/>
  <cols>
    <col min="1" max="1" width="24.7109375" customWidth="1"/>
    <col min="2" max="4" width="14.7109375" customWidth="1"/>
  </cols>
  <sheetData>
    <row r="1" spans="1:5" x14ac:dyDescent="0.25">
      <c r="A1" s="59" t="s">
        <v>63</v>
      </c>
      <c r="B1" s="59" t="s">
        <v>64</v>
      </c>
      <c r="C1" s="59" t="s">
        <v>1</v>
      </c>
      <c r="D1" s="59" t="s">
        <v>8</v>
      </c>
    </row>
    <row r="2" spans="1:5" x14ac:dyDescent="0.25">
      <c r="A2" s="17" t="s">
        <v>65</v>
      </c>
      <c r="B2" s="68">
        <v>1315336</v>
      </c>
      <c r="C2" s="68">
        <v>305273</v>
      </c>
      <c r="D2" s="68">
        <f>SUM(B2:C2)</f>
        <v>1620609</v>
      </c>
    </row>
    <row r="3" spans="1:5" x14ac:dyDescent="0.25">
      <c r="A3" s="18" t="s">
        <v>15</v>
      </c>
      <c r="B3" s="68">
        <v>313244</v>
      </c>
      <c r="C3" s="68">
        <v>88134</v>
      </c>
      <c r="D3" s="68">
        <f t="shared" ref="D3:D5" si="0">SUM(B3:C3)</f>
        <v>401378</v>
      </c>
      <c r="E3" s="21"/>
    </row>
    <row r="4" spans="1:5" x14ac:dyDescent="0.25">
      <c r="A4" s="19" t="s">
        <v>18</v>
      </c>
      <c r="B4" s="68">
        <v>107451</v>
      </c>
      <c r="C4" s="68">
        <v>116387</v>
      </c>
      <c r="D4" s="68">
        <f t="shared" si="0"/>
        <v>223838</v>
      </c>
    </row>
    <row r="5" spans="1:5" x14ac:dyDescent="0.25">
      <c r="A5" s="19" t="s">
        <v>66</v>
      </c>
      <c r="B5" s="68">
        <v>12416</v>
      </c>
      <c r="C5" s="68">
        <v>363721</v>
      </c>
      <c r="D5" s="68">
        <f t="shared" si="0"/>
        <v>376137</v>
      </c>
    </row>
    <row r="6" spans="1:5" x14ac:dyDescent="0.25">
      <c r="A6" s="20" t="s">
        <v>8</v>
      </c>
      <c r="B6" s="72">
        <f>SUM(B2:B5)</f>
        <v>1748447</v>
      </c>
      <c r="C6" s="72">
        <f t="shared" ref="C6:D6" si="1">SUM(C2:C5)</f>
        <v>873515</v>
      </c>
      <c r="D6" s="72">
        <f t="shared" si="1"/>
        <v>2621962</v>
      </c>
    </row>
    <row r="7" spans="1:5" ht="39" customHeight="1" x14ac:dyDescent="0.25">
      <c r="A7" s="108" t="s">
        <v>116</v>
      </c>
      <c r="B7" s="108"/>
      <c r="C7" s="108"/>
      <c r="D7" s="108"/>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10" sqref="F10"/>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9" t="s">
        <v>63</v>
      </c>
      <c r="B1" s="42" t="s">
        <v>25</v>
      </c>
      <c r="C1" s="42" t="s">
        <v>68</v>
      </c>
      <c r="D1" s="42" t="s">
        <v>23</v>
      </c>
      <c r="E1" s="42" t="s">
        <v>24</v>
      </c>
      <c r="F1" s="42" t="s">
        <v>69</v>
      </c>
      <c r="G1" s="42" t="s">
        <v>26</v>
      </c>
      <c r="H1" s="42" t="s">
        <v>70</v>
      </c>
      <c r="I1" s="42" t="s">
        <v>8</v>
      </c>
    </row>
    <row r="2" spans="1:9" x14ac:dyDescent="0.25">
      <c r="A2" s="17" t="s">
        <v>65</v>
      </c>
      <c r="B2" s="65">
        <v>860166</v>
      </c>
      <c r="C2" s="65">
        <v>259802</v>
      </c>
      <c r="D2" s="65">
        <v>248148</v>
      </c>
      <c r="E2" s="65">
        <v>26031</v>
      </c>
      <c r="F2" s="65">
        <v>19520</v>
      </c>
      <c r="G2" s="65">
        <v>156732</v>
      </c>
      <c r="H2" s="65">
        <v>50211</v>
      </c>
      <c r="I2" s="65">
        <f>SUM(B2:H2)</f>
        <v>1620610</v>
      </c>
    </row>
    <row r="3" spans="1:9" x14ac:dyDescent="0.25">
      <c r="A3" s="18" t="s">
        <v>66</v>
      </c>
      <c r="B3" s="65">
        <v>421316</v>
      </c>
      <c r="C3" s="65">
        <v>314131</v>
      </c>
      <c r="D3" s="65">
        <v>94751</v>
      </c>
      <c r="E3" s="65">
        <v>20146</v>
      </c>
      <c r="F3" s="65">
        <v>90680</v>
      </c>
      <c r="G3" s="65">
        <v>26324</v>
      </c>
      <c r="H3" s="65">
        <v>34006</v>
      </c>
      <c r="I3" s="65">
        <f>SUM(B3:H3)</f>
        <v>1001354</v>
      </c>
    </row>
    <row r="4" spans="1:9" x14ac:dyDescent="0.25">
      <c r="A4" s="22" t="s">
        <v>8</v>
      </c>
      <c r="B4" s="63">
        <f>SUM(B2:B3)</f>
        <v>1281482</v>
      </c>
      <c r="C4" s="63">
        <f t="shared" ref="C4:I4" si="0">SUM(C2:C3)</f>
        <v>573933</v>
      </c>
      <c r="D4" s="63">
        <f t="shared" si="0"/>
        <v>342899</v>
      </c>
      <c r="E4" s="63">
        <f t="shared" si="0"/>
        <v>46177</v>
      </c>
      <c r="F4" s="63">
        <f t="shared" si="0"/>
        <v>110200</v>
      </c>
      <c r="G4" s="63">
        <f t="shared" si="0"/>
        <v>183056</v>
      </c>
      <c r="H4" s="63">
        <f t="shared" si="0"/>
        <v>84217</v>
      </c>
      <c r="I4" s="63">
        <f t="shared" si="0"/>
        <v>2621964</v>
      </c>
    </row>
    <row r="5" spans="1:9" ht="18.75" customHeight="1" x14ac:dyDescent="0.25">
      <c r="A5" s="109" t="s">
        <v>117</v>
      </c>
      <c r="B5" s="109"/>
      <c r="C5" s="109"/>
      <c r="D5" s="109"/>
      <c r="E5" s="109"/>
      <c r="F5" s="109"/>
      <c r="G5" s="109"/>
      <c r="H5" s="109"/>
      <c r="I5" s="109"/>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14" sqref="G14"/>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74"/>
      <c r="B1" s="81" t="s">
        <v>195</v>
      </c>
      <c r="C1" s="81" t="s">
        <v>196</v>
      </c>
      <c r="D1" s="81" t="s">
        <v>202</v>
      </c>
      <c r="E1" s="81" t="s">
        <v>206</v>
      </c>
      <c r="F1" s="81" t="s">
        <v>207</v>
      </c>
    </row>
    <row r="2" spans="1:7" x14ac:dyDescent="0.25">
      <c r="A2" s="73" t="s">
        <v>52</v>
      </c>
      <c r="B2" s="47">
        <v>342354081</v>
      </c>
      <c r="C2" s="47">
        <v>329761154</v>
      </c>
      <c r="D2" s="47">
        <v>343315549.32999998</v>
      </c>
      <c r="E2" s="47">
        <v>333371310.31999999</v>
      </c>
      <c r="F2" s="47">
        <f>SUM(F3,F4)</f>
        <v>332814299.69999999</v>
      </c>
      <c r="G2" s="37"/>
    </row>
    <row r="3" spans="1:7" ht="15" customHeight="1" x14ac:dyDescent="0.25">
      <c r="A3" s="75" t="s">
        <v>177</v>
      </c>
      <c r="B3" s="53">
        <v>202151426</v>
      </c>
      <c r="C3" s="53">
        <v>193525112</v>
      </c>
      <c r="D3" s="53">
        <v>206743613.84999999</v>
      </c>
      <c r="E3" s="53">
        <v>209859855.94999999</v>
      </c>
      <c r="F3" s="53">
        <v>205545726.24000001</v>
      </c>
      <c r="G3" s="37"/>
    </row>
    <row r="4" spans="1:7" ht="15" customHeight="1" x14ac:dyDescent="0.25">
      <c r="A4" s="75" t="s">
        <v>178</v>
      </c>
      <c r="B4" s="53">
        <v>140202655</v>
      </c>
      <c r="C4" s="53">
        <v>136236042</v>
      </c>
      <c r="D4" s="53">
        <v>136571935.47999999</v>
      </c>
      <c r="E4" s="53">
        <v>123511454.37</v>
      </c>
      <c r="F4" s="53">
        <v>127268573.45999999</v>
      </c>
    </row>
    <row r="5" spans="1:7" ht="15" customHeight="1" x14ac:dyDescent="0.25">
      <c r="A5" s="76" t="s">
        <v>2</v>
      </c>
      <c r="B5" s="45">
        <v>14188171</v>
      </c>
      <c r="C5" s="45">
        <v>16888898</v>
      </c>
      <c r="D5" s="45">
        <v>16900116.241999999</v>
      </c>
      <c r="E5" s="45">
        <v>15673612</v>
      </c>
      <c r="F5" s="45">
        <f>F7</f>
        <v>15513373.799000001</v>
      </c>
    </row>
    <row r="6" spans="1:7" ht="15" customHeight="1" x14ac:dyDescent="0.25">
      <c r="A6" s="75" t="s">
        <v>179</v>
      </c>
      <c r="B6" s="46" t="s">
        <v>180</v>
      </c>
      <c r="C6" s="46" t="s">
        <v>180</v>
      </c>
      <c r="D6" s="46" t="s">
        <v>180</v>
      </c>
      <c r="E6" s="46" t="s">
        <v>180</v>
      </c>
      <c r="F6" s="46" t="s">
        <v>180</v>
      </c>
    </row>
    <row r="7" spans="1:7" ht="15" customHeight="1" x14ac:dyDescent="0.25">
      <c r="A7" s="75" t="s">
        <v>178</v>
      </c>
      <c r="B7" s="53">
        <v>14188171</v>
      </c>
      <c r="C7" s="53">
        <v>16888898</v>
      </c>
      <c r="D7" s="53">
        <v>16900116.241999999</v>
      </c>
      <c r="E7" s="53">
        <v>15673612</v>
      </c>
      <c r="F7" s="53">
        <v>15513373.799000001</v>
      </c>
    </row>
    <row r="8" spans="1:7" ht="15" customHeight="1" x14ac:dyDescent="0.25">
      <c r="A8" s="76" t="s">
        <v>5</v>
      </c>
      <c r="B8" s="45">
        <v>8700274</v>
      </c>
      <c r="C8" s="45">
        <v>8179491</v>
      </c>
      <c r="D8" s="45">
        <v>8304538.9523999998</v>
      </c>
      <c r="E8" s="45">
        <v>8227305</v>
      </c>
      <c r="F8" s="45">
        <f>SUM(F9,F10)</f>
        <v>7438917.4818000002</v>
      </c>
    </row>
    <row r="9" spans="1:7" ht="15" customHeight="1" x14ac:dyDescent="0.25">
      <c r="A9" s="75" t="s">
        <v>179</v>
      </c>
      <c r="B9" s="53">
        <v>2004391</v>
      </c>
      <c r="C9" s="53">
        <v>2108766</v>
      </c>
      <c r="D9" s="53">
        <v>2163049.0290000001</v>
      </c>
      <c r="E9" s="53">
        <v>2176024</v>
      </c>
      <c r="F9" s="53">
        <v>2172652.9057999998</v>
      </c>
    </row>
    <row r="10" spans="1:7" ht="15" customHeight="1" x14ac:dyDescent="0.25">
      <c r="A10" s="75" t="s">
        <v>178</v>
      </c>
      <c r="B10" s="53">
        <v>6695883</v>
      </c>
      <c r="C10" s="53">
        <v>6070725</v>
      </c>
      <c r="D10" s="53">
        <v>6141489.9233999997</v>
      </c>
      <c r="E10" s="53">
        <v>6051281</v>
      </c>
      <c r="F10" s="53">
        <v>5266264.5760000004</v>
      </c>
    </row>
    <row r="11" spans="1:7" ht="15" customHeight="1" x14ac:dyDescent="0.25">
      <c r="A11" s="76" t="s">
        <v>181</v>
      </c>
      <c r="B11" s="45">
        <v>31450000</v>
      </c>
      <c r="C11" s="45">
        <v>31450000</v>
      </c>
      <c r="D11" s="45">
        <v>31450000</v>
      </c>
      <c r="E11" s="45">
        <v>31450000</v>
      </c>
      <c r="F11" s="45">
        <v>31450000</v>
      </c>
    </row>
    <row r="12" spans="1:7" ht="15" customHeight="1" x14ac:dyDescent="0.25">
      <c r="A12" s="75" t="s">
        <v>179</v>
      </c>
      <c r="B12" s="53" t="s">
        <v>208</v>
      </c>
      <c r="C12" s="53" t="s">
        <v>208</v>
      </c>
      <c r="D12" s="53" t="s">
        <v>208</v>
      </c>
      <c r="E12" s="53" t="s">
        <v>208</v>
      </c>
      <c r="F12" s="53" t="s">
        <v>208</v>
      </c>
    </row>
    <row r="13" spans="1:7" ht="15" customHeight="1" x14ac:dyDescent="0.25">
      <c r="A13" s="75" t="s">
        <v>178</v>
      </c>
      <c r="B13" s="53" t="s">
        <v>208</v>
      </c>
      <c r="C13" s="53" t="s">
        <v>208</v>
      </c>
      <c r="D13" s="53" t="s">
        <v>208</v>
      </c>
      <c r="E13" s="53" t="s">
        <v>208</v>
      </c>
      <c r="F13" s="53" t="s">
        <v>208</v>
      </c>
    </row>
    <row r="14" spans="1:7" ht="15" customHeight="1" x14ac:dyDescent="0.25">
      <c r="A14" s="76" t="s">
        <v>182</v>
      </c>
      <c r="B14" s="45">
        <v>4420000</v>
      </c>
      <c r="C14" s="45">
        <v>4420000</v>
      </c>
      <c r="D14" s="45">
        <v>4420000</v>
      </c>
      <c r="E14" s="45">
        <v>4420000</v>
      </c>
      <c r="F14" s="45">
        <v>4420000</v>
      </c>
    </row>
    <row r="15" spans="1:7" ht="15" customHeight="1" x14ac:dyDescent="0.25">
      <c r="A15" s="75" t="s">
        <v>179</v>
      </c>
      <c r="B15" s="53" t="s">
        <v>208</v>
      </c>
      <c r="C15" s="53" t="s">
        <v>208</v>
      </c>
      <c r="D15" s="53" t="s">
        <v>208</v>
      </c>
      <c r="E15" s="53" t="s">
        <v>208</v>
      </c>
      <c r="F15" s="53" t="s">
        <v>208</v>
      </c>
    </row>
    <row r="16" spans="1:7" ht="15" customHeight="1" x14ac:dyDescent="0.25">
      <c r="A16" s="75" t="s">
        <v>178</v>
      </c>
      <c r="B16" s="53" t="s">
        <v>208</v>
      </c>
      <c r="C16" s="53" t="s">
        <v>208</v>
      </c>
      <c r="D16" s="53" t="s">
        <v>208</v>
      </c>
      <c r="E16" s="53" t="s">
        <v>208</v>
      </c>
      <c r="F16" s="53" t="s">
        <v>208</v>
      </c>
    </row>
    <row r="17" spans="1:6" ht="24.75" customHeight="1" x14ac:dyDescent="0.25">
      <c r="A17" s="76" t="s">
        <v>183</v>
      </c>
      <c r="B17" s="45">
        <v>1700000</v>
      </c>
      <c r="C17" s="45">
        <v>1700000</v>
      </c>
      <c r="D17" s="45">
        <v>1700000</v>
      </c>
      <c r="E17" s="45">
        <v>1700000</v>
      </c>
      <c r="F17" s="45">
        <v>1700000</v>
      </c>
    </row>
    <row r="18" spans="1:6" ht="14.25" customHeight="1" x14ac:dyDescent="0.25">
      <c r="A18" s="75" t="s">
        <v>179</v>
      </c>
      <c r="B18" s="53" t="s">
        <v>208</v>
      </c>
      <c r="C18" s="53" t="s">
        <v>208</v>
      </c>
      <c r="D18" s="53" t="s">
        <v>208</v>
      </c>
      <c r="E18" s="53" t="s">
        <v>208</v>
      </c>
      <c r="F18" s="53" t="s">
        <v>208</v>
      </c>
    </row>
    <row r="19" spans="1:6" ht="14.25" customHeight="1" x14ac:dyDescent="0.25">
      <c r="A19" s="75" t="s">
        <v>178</v>
      </c>
      <c r="B19" s="53" t="s">
        <v>208</v>
      </c>
      <c r="C19" s="53" t="s">
        <v>208</v>
      </c>
      <c r="D19" s="53" t="s">
        <v>208</v>
      </c>
      <c r="E19" s="53" t="s">
        <v>208</v>
      </c>
      <c r="F19" s="53" t="s">
        <v>208</v>
      </c>
    </row>
    <row r="20" spans="1:6" ht="15.95" customHeight="1" x14ac:dyDescent="0.25">
      <c r="A20" s="76" t="s">
        <v>8</v>
      </c>
      <c r="B20" s="45">
        <v>402812526</v>
      </c>
      <c r="C20" s="45">
        <v>392399543</v>
      </c>
      <c r="D20" s="45">
        <v>406090204.5244</v>
      </c>
      <c r="E20" s="45">
        <v>394842227.31999999</v>
      </c>
      <c r="F20" s="45">
        <f>SUM(F17,F14,F11,F8,F5,F2)</f>
        <v>393336590.98079997</v>
      </c>
    </row>
    <row r="21" spans="1:6" ht="15.95" customHeight="1" x14ac:dyDescent="0.25">
      <c r="A21" s="86"/>
      <c r="B21" s="86"/>
      <c r="C21" s="86"/>
      <c r="D21" s="86"/>
      <c r="E21" s="86"/>
      <c r="F21" s="86"/>
    </row>
    <row r="22" spans="1:6" ht="57" customHeight="1" x14ac:dyDescent="0.25">
      <c r="A22" s="87" t="s">
        <v>184</v>
      </c>
      <c r="B22" s="88"/>
      <c r="C22" s="88"/>
      <c r="D22" s="88"/>
      <c r="E22" s="88"/>
      <c r="F22" s="89"/>
    </row>
    <row r="23" spans="1:6" ht="17.25" customHeight="1" x14ac:dyDescent="0.25">
      <c r="A23" s="90" t="s">
        <v>9</v>
      </c>
      <c r="B23" s="91"/>
      <c r="C23" s="91"/>
      <c r="D23" s="91"/>
      <c r="E23" s="91"/>
      <c r="F23" s="92"/>
    </row>
    <row r="24" spans="1:6" ht="15" customHeight="1" x14ac:dyDescent="0.25">
      <c r="A24" s="90" t="s">
        <v>10</v>
      </c>
      <c r="B24" s="91"/>
      <c r="C24" s="91"/>
      <c r="D24" s="91"/>
      <c r="E24" s="91"/>
      <c r="F24" s="92"/>
    </row>
    <row r="25" spans="1:6" ht="15" customHeight="1" x14ac:dyDescent="0.25">
      <c r="A25" s="90" t="s">
        <v>11</v>
      </c>
      <c r="B25" s="91"/>
      <c r="C25" s="91"/>
      <c r="D25" s="91"/>
      <c r="E25" s="91"/>
      <c r="F25" s="92"/>
    </row>
    <row r="26" spans="1:6" ht="15" customHeight="1" x14ac:dyDescent="0.25">
      <c r="A26" s="90" t="s">
        <v>185</v>
      </c>
      <c r="B26" s="91"/>
      <c r="C26" s="91"/>
      <c r="D26" s="91"/>
      <c r="E26" s="91"/>
      <c r="F26" s="92"/>
    </row>
    <row r="27" spans="1:6" ht="24.75" customHeight="1" x14ac:dyDescent="0.25">
      <c r="A27" s="83" t="s">
        <v>12</v>
      </c>
      <c r="B27" s="84"/>
      <c r="C27" s="84"/>
      <c r="D27" s="84"/>
      <c r="E27" s="84"/>
      <c r="F27" s="85"/>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abSelected="1" workbookViewId="0">
      <selection activeCell="C16" sqref="C16"/>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82" t="s">
        <v>63</v>
      </c>
      <c r="B1" s="42" t="s">
        <v>72</v>
      </c>
      <c r="C1" s="42" t="s">
        <v>27</v>
      </c>
      <c r="D1" s="42" t="s">
        <v>28</v>
      </c>
      <c r="E1" s="42" t="s">
        <v>29</v>
      </c>
      <c r="F1" s="42" t="s">
        <v>30</v>
      </c>
      <c r="G1" s="42" t="s">
        <v>31</v>
      </c>
      <c r="H1" s="42" t="s">
        <v>73</v>
      </c>
      <c r="I1" s="42" t="s">
        <v>74</v>
      </c>
      <c r="J1" s="8" t="s">
        <v>8</v>
      </c>
    </row>
    <row r="2" spans="1:10" x14ac:dyDescent="0.25">
      <c r="A2" s="17" t="s">
        <v>65</v>
      </c>
      <c r="B2" s="66">
        <v>75422</v>
      </c>
      <c r="C2" s="66">
        <v>64824</v>
      </c>
      <c r="D2" s="66">
        <v>170715</v>
      </c>
      <c r="E2" s="66">
        <v>315553</v>
      </c>
      <c r="F2" s="66">
        <v>531745</v>
      </c>
      <c r="G2" s="66">
        <v>276189</v>
      </c>
      <c r="H2" s="66">
        <v>154983</v>
      </c>
      <c r="I2" s="66">
        <v>31179</v>
      </c>
      <c r="J2" s="66">
        <f>SUM(B2:I2)</f>
        <v>1620610</v>
      </c>
    </row>
    <row r="3" spans="1:10" x14ac:dyDescent="0.25">
      <c r="A3" s="18" t="s">
        <v>66</v>
      </c>
      <c r="B3" s="66">
        <v>100470</v>
      </c>
      <c r="C3" s="66">
        <v>201456</v>
      </c>
      <c r="D3" s="66">
        <v>206048</v>
      </c>
      <c r="E3" s="66">
        <v>152198</v>
      </c>
      <c r="F3" s="66">
        <v>174932</v>
      </c>
      <c r="G3" s="66">
        <v>101689</v>
      </c>
      <c r="H3" s="66">
        <v>54093</v>
      </c>
      <c r="I3" s="66">
        <v>10467</v>
      </c>
      <c r="J3" s="66">
        <f t="shared" ref="J3" si="0">SUM(B3:I3)</f>
        <v>1001353</v>
      </c>
    </row>
    <row r="4" spans="1:10" x14ac:dyDescent="0.25">
      <c r="A4" s="22" t="s">
        <v>8</v>
      </c>
      <c r="B4" s="67">
        <f t="shared" ref="B4:J4" si="1">SUM(B2:B3)</f>
        <v>175892</v>
      </c>
      <c r="C4" s="67">
        <f t="shared" si="1"/>
        <v>266280</v>
      </c>
      <c r="D4" s="67">
        <f t="shared" si="1"/>
        <v>376763</v>
      </c>
      <c r="E4" s="67">
        <f t="shared" si="1"/>
        <v>467751</v>
      </c>
      <c r="F4" s="67">
        <f t="shared" si="1"/>
        <v>706677</v>
      </c>
      <c r="G4" s="67">
        <f t="shared" si="1"/>
        <v>377878</v>
      </c>
      <c r="H4" s="67">
        <f t="shared" si="1"/>
        <v>209076</v>
      </c>
      <c r="I4" s="67">
        <f t="shared" si="1"/>
        <v>41646</v>
      </c>
      <c r="J4" s="67">
        <f t="shared" si="1"/>
        <v>2621963</v>
      </c>
    </row>
    <row r="5" spans="1:10" x14ac:dyDescent="0.25">
      <c r="A5" s="109" t="s">
        <v>217</v>
      </c>
      <c r="B5" s="109"/>
      <c r="C5" s="109"/>
      <c r="D5" s="109"/>
      <c r="E5" s="109"/>
      <c r="F5" s="109"/>
      <c r="G5" s="109"/>
      <c r="H5" s="109"/>
      <c r="I5" s="109"/>
      <c r="J5" s="109"/>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6" sqref="A1:E6"/>
    </sheetView>
  </sheetViews>
  <sheetFormatPr defaultRowHeight="15" x14ac:dyDescent="0.25"/>
  <cols>
    <col min="1" max="1" width="24.7109375" customWidth="1"/>
    <col min="2" max="5" width="12.7109375" customWidth="1"/>
  </cols>
  <sheetData>
    <row r="1" spans="1:5" ht="15.75" x14ac:dyDescent="0.25">
      <c r="A1" s="23"/>
      <c r="B1" s="113" t="s">
        <v>75</v>
      </c>
      <c r="C1" s="113"/>
      <c r="D1" s="113" t="s">
        <v>76</v>
      </c>
      <c r="E1" s="113"/>
    </row>
    <row r="2" spans="1:5" x14ac:dyDescent="0.25">
      <c r="A2" s="59" t="s">
        <v>63</v>
      </c>
      <c r="B2" s="59" t="s">
        <v>64</v>
      </c>
      <c r="C2" s="59" t="s">
        <v>1</v>
      </c>
      <c r="D2" s="59" t="s">
        <v>3</v>
      </c>
      <c r="E2" s="59" t="s">
        <v>1</v>
      </c>
    </row>
    <row r="3" spans="1:5" x14ac:dyDescent="0.25">
      <c r="A3" s="17" t="s">
        <v>65</v>
      </c>
      <c r="B3" s="70">
        <v>1114934</v>
      </c>
      <c r="C3" s="70">
        <v>354900</v>
      </c>
      <c r="D3" s="70">
        <v>1515738</v>
      </c>
      <c r="E3" s="70">
        <v>255646</v>
      </c>
    </row>
    <row r="4" spans="1:5" x14ac:dyDescent="0.25">
      <c r="A4" s="18" t="s">
        <v>66</v>
      </c>
      <c r="B4" s="69">
        <v>745390</v>
      </c>
      <c r="C4" s="69">
        <v>815593</v>
      </c>
      <c r="D4" s="69">
        <v>120832</v>
      </c>
      <c r="E4" s="69">
        <v>320892</v>
      </c>
    </row>
    <row r="5" spans="1:5" x14ac:dyDescent="0.25">
      <c r="A5" s="22" t="s">
        <v>8</v>
      </c>
      <c r="B5" s="64">
        <f>SUM(B3:B4)</f>
        <v>1860324</v>
      </c>
      <c r="C5" s="64">
        <f t="shared" ref="C5:E5" si="0">SUM(C3:C4)</f>
        <v>1170493</v>
      </c>
      <c r="D5" s="64">
        <f t="shared" si="0"/>
        <v>1636570</v>
      </c>
      <c r="E5" s="64">
        <f t="shared" si="0"/>
        <v>576538</v>
      </c>
    </row>
    <row r="6" spans="1:5" ht="33.75" customHeight="1" x14ac:dyDescent="0.25">
      <c r="A6" s="108" t="s">
        <v>118</v>
      </c>
      <c r="B6" s="108"/>
      <c r="C6" s="108"/>
      <c r="D6" s="108"/>
      <c r="E6" s="108"/>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87.75" customHeight="1" x14ac:dyDescent="0.25">
      <c r="A1" s="108" t="s">
        <v>216</v>
      </c>
      <c r="B1" s="108"/>
      <c r="C1" s="108"/>
      <c r="D1" s="108"/>
    </row>
    <row r="2" spans="1:4" ht="22.5" customHeight="1" x14ac:dyDescent="0.25">
      <c r="A2" s="108" t="s">
        <v>81</v>
      </c>
      <c r="B2" s="108"/>
      <c r="C2" s="108"/>
      <c r="D2" s="108"/>
    </row>
    <row r="3" spans="1:4" ht="18.75" customHeight="1" x14ac:dyDescent="0.25">
      <c r="A3" s="108" t="s">
        <v>82</v>
      </c>
      <c r="B3" s="108"/>
      <c r="C3" s="108"/>
      <c r="D3" s="108"/>
    </row>
    <row r="4" spans="1:4" ht="18.75" customHeight="1" x14ac:dyDescent="0.25">
      <c r="A4" s="114" t="s">
        <v>83</v>
      </c>
      <c r="B4" s="115"/>
      <c r="C4" s="115"/>
      <c r="D4" s="115"/>
    </row>
    <row r="5" spans="1:4" ht="18.75" customHeight="1" x14ac:dyDescent="0.25">
      <c r="A5" s="108" t="s">
        <v>84</v>
      </c>
      <c r="B5" s="108"/>
      <c r="C5" s="108"/>
      <c r="D5" s="108"/>
    </row>
    <row r="6" spans="1:4" ht="18" customHeight="1" x14ac:dyDescent="0.25">
      <c r="A6" s="108" t="s">
        <v>85</v>
      </c>
      <c r="B6" s="108"/>
      <c r="C6" s="108"/>
      <c r="D6" s="108"/>
    </row>
    <row r="7" spans="1:4" ht="22.5" customHeight="1" x14ac:dyDescent="0.25">
      <c r="A7" s="108" t="s">
        <v>86</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5" sqref="A1:D5"/>
    </sheetView>
  </sheetViews>
  <sheetFormatPr defaultRowHeight="15" x14ac:dyDescent="0.25"/>
  <cols>
    <col min="1" max="1" width="24.7109375" customWidth="1"/>
    <col min="2" max="4" width="14.7109375" customWidth="1"/>
  </cols>
  <sheetData>
    <row r="1" spans="1:4" x14ac:dyDescent="0.25">
      <c r="A1" s="59" t="s">
        <v>63</v>
      </c>
      <c r="B1" s="59" t="s">
        <v>64</v>
      </c>
      <c r="C1" s="59" t="s">
        <v>1</v>
      </c>
      <c r="D1" s="59" t="s">
        <v>100</v>
      </c>
    </row>
    <row r="2" spans="1:4" ht="15.75" customHeight="1" x14ac:dyDescent="0.25">
      <c r="A2" s="18" t="s">
        <v>101</v>
      </c>
      <c r="B2" s="68">
        <v>0</v>
      </c>
      <c r="C2" s="68">
        <v>14050676</v>
      </c>
      <c r="D2" s="68">
        <f>SUM(B2:C2)</f>
        <v>14050676</v>
      </c>
    </row>
    <row r="3" spans="1:4" x14ac:dyDescent="0.25">
      <c r="A3" s="18" t="s">
        <v>102</v>
      </c>
      <c r="B3" s="72">
        <v>0</v>
      </c>
      <c r="C3" s="68">
        <v>342617</v>
      </c>
      <c r="D3" s="68">
        <f t="shared" ref="D3:D4" si="0">SUM(B3:C3)</f>
        <v>342617</v>
      </c>
    </row>
    <row r="4" spans="1:4" x14ac:dyDescent="0.25">
      <c r="A4" s="17" t="s">
        <v>103</v>
      </c>
      <c r="B4" s="72">
        <v>0</v>
      </c>
      <c r="C4" s="68">
        <v>1120080</v>
      </c>
      <c r="D4" s="68">
        <f t="shared" si="0"/>
        <v>1120080</v>
      </c>
    </row>
    <row r="5" spans="1:4" x14ac:dyDescent="0.25">
      <c r="A5" s="22" t="s">
        <v>8</v>
      </c>
      <c r="B5" s="72" t="s">
        <v>197</v>
      </c>
      <c r="C5" s="72">
        <f>SUM(C2:C4)</f>
        <v>15513373</v>
      </c>
      <c r="D5" s="72">
        <f>SUM(D2:D4)</f>
        <v>15513373</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5" sqref="A1:I5"/>
    </sheetView>
  </sheetViews>
  <sheetFormatPr defaultRowHeight="15" x14ac:dyDescent="0.25"/>
  <cols>
    <col min="1" max="1" width="24.7109375" customWidth="1"/>
    <col min="2" max="2" width="10" bestFit="1" customWidth="1"/>
    <col min="3" max="3" width="11" bestFit="1" customWidth="1"/>
    <col min="4" max="5" width="10" bestFit="1" customWidth="1"/>
    <col min="6" max="8" width="10" customWidth="1"/>
    <col min="9" max="9" width="11" bestFit="1" customWidth="1"/>
  </cols>
  <sheetData>
    <row r="1" spans="1:9" ht="15.75" x14ac:dyDescent="0.25">
      <c r="A1" s="59" t="s">
        <v>63</v>
      </c>
      <c r="B1" s="42" t="s">
        <v>68</v>
      </c>
      <c r="C1" s="42" t="s">
        <v>25</v>
      </c>
      <c r="D1" s="42" t="s">
        <v>23</v>
      </c>
      <c r="E1" s="42" t="s">
        <v>24</v>
      </c>
      <c r="F1" s="42" t="s">
        <v>69</v>
      </c>
      <c r="G1" s="42" t="s">
        <v>26</v>
      </c>
      <c r="H1" s="42" t="s">
        <v>70</v>
      </c>
      <c r="I1" s="42" t="s">
        <v>8</v>
      </c>
    </row>
    <row r="2" spans="1:9" x14ac:dyDescent="0.25">
      <c r="A2" s="18" t="s">
        <v>101</v>
      </c>
      <c r="B2" s="65">
        <v>2153794</v>
      </c>
      <c r="C2" s="65">
        <v>9448979</v>
      </c>
      <c r="D2" s="65">
        <v>584588</v>
      </c>
      <c r="E2" s="65">
        <v>776853</v>
      </c>
      <c r="F2" s="65">
        <v>565847</v>
      </c>
      <c r="G2" s="65">
        <v>143886</v>
      </c>
      <c r="H2" s="65">
        <v>376730</v>
      </c>
      <c r="I2" s="65">
        <f>SUM(B2:H2)</f>
        <v>14050677</v>
      </c>
    </row>
    <row r="3" spans="1:9" x14ac:dyDescent="0.25">
      <c r="A3" s="18" t="s">
        <v>102</v>
      </c>
      <c r="B3" s="65">
        <v>48310</v>
      </c>
      <c r="C3" s="65">
        <v>157882</v>
      </c>
      <c r="D3" s="65">
        <v>42669</v>
      </c>
      <c r="E3" s="65">
        <v>30523</v>
      </c>
      <c r="F3" s="65">
        <v>6684</v>
      </c>
      <c r="G3" s="65">
        <v>25811</v>
      </c>
      <c r="H3" s="65">
        <v>30737</v>
      </c>
      <c r="I3" s="65">
        <f t="shared" ref="I3:I4" si="0">SUM(B3:H3)</f>
        <v>342616</v>
      </c>
    </row>
    <row r="4" spans="1:9" x14ac:dyDescent="0.25">
      <c r="A4" s="17" t="s">
        <v>103</v>
      </c>
      <c r="B4" s="65">
        <v>114619</v>
      </c>
      <c r="C4" s="65">
        <v>284278</v>
      </c>
      <c r="D4" s="65">
        <v>37154</v>
      </c>
      <c r="E4" s="65">
        <v>53818</v>
      </c>
      <c r="F4" s="65">
        <v>42420</v>
      </c>
      <c r="G4" s="65">
        <v>13503</v>
      </c>
      <c r="H4" s="65">
        <v>574288</v>
      </c>
      <c r="I4" s="65">
        <f t="shared" si="0"/>
        <v>1120080</v>
      </c>
    </row>
    <row r="5" spans="1:9" x14ac:dyDescent="0.25">
      <c r="A5" s="22" t="s">
        <v>8</v>
      </c>
      <c r="B5" s="72">
        <f>SUM(B2:B4)</f>
        <v>2316723</v>
      </c>
      <c r="C5" s="72">
        <f t="shared" ref="C5:I5" si="1">SUM(C2:C4)</f>
        <v>9891139</v>
      </c>
      <c r="D5" s="72">
        <f t="shared" si="1"/>
        <v>664411</v>
      </c>
      <c r="E5" s="72">
        <f t="shared" si="1"/>
        <v>861194</v>
      </c>
      <c r="F5" s="72">
        <f t="shared" si="1"/>
        <v>614951</v>
      </c>
      <c r="G5" s="72">
        <f t="shared" si="1"/>
        <v>183200</v>
      </c>
      <c r="H5" s="72">
        <f t="shared" si="1"/>
        <v>981755</v>
      </c>
      <c r="I5" s="72">
        <f t="shared" si="1"/>
        <v>15513373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5" sqref="A1:H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59" t="s">
        <v>63</v>
      </c>
      <c r="B1" s="42" t="s">
        <v>72</v>
      </c>
      <c r="C1" s="42" t="s">
        <v>27</v>
      </c>
      <c r="D1" s="42" t="s">
        <v>28</v>
      </c>
      <c r="E1" s="42" t="s">
        <v>29</v>
      </c>
      <c r="F1" s="42" t="s">
        <v>30</v>
      </c>
      <c r="G1" s="7" t="s">
        <v>104</v>
      </c>
      <c r="H1" s="8" t="s">
        <v>8</v>
      </c>
    </row>
    <row r="2" spans="1:8" x14ac:dyDescent="0.25">
      <c r="A2" s="18" t="s">
        <v>101</v>
      </c>
      <c r="B2" s="66">
        <v>1535241</v>
      </c>
      <c r="C2" s="66">
        <v>823863</v>
      </c>
      <c r="D2" s="66">
        <v>2418176</v>
      </c>
      <c r="E2" s="66">
        <v>2233691</v>
      </c>
      <c r="F2" s="66">
        <v>3499627</v>
      </c>
      <c r="G2" s="66">
        <v>3540078</v>
      </c>
      <c r="H2" s="66">
        <f>SUM(B2:G2)</f>
        <v>14050676</v>
      </c>
    </row>
    <row r="3" spans="1:8" x14ac:dyDescent="0.25">
      <c r="A3" s="18" t="s">
        <v>102</v>
      </c>
      <c r="B3" s="66">
        <v>11767</v>
      </c>
      <c r="C3" s="66">
        <v>7539</v>
      </c>
      <c r="D3" s="66">
        <v>22404</v>
      </c>
      <c r="E3" s="66">
        <v>35715</v>
      </c>
      <c r="F3" s="66">
        <v>98195</v>
      </c>
      <c r="G3" s="66">
        <v>166998</v>
      </c>
      <c r="H3" s="66">
        <f t="shared" ref="H3:H5" si="0">SUM(B3:G3)</f>
        <v>342618</v>
      </c>
    </row>
    <row r="4" spans="1:8" x14ac:dyDescent="0.25">
      <c r="A4" s="17" t="s">
        <v>103</v>
      </c>
      <c r="B4" s="66">
        <v>132736</v>
      </c>
      <c r="C4" s="66">
        <v>87720</v>
      </c>
      <c r="D4" s="66">
        <v>160011</v>
      </c>
      <c r="E4" s="66">
        <v>233373</v>
      </c>
      <c r="F4" s="66">
        <v>319913</v>
      </c>
      <c r="G4" s="66">
        <v>186326</v>
      </c>
      <c r="H4" s="66">
        <f t="shared" si="0"/>
        <v>1120079</v>
      </c>
    </row>
    <row r="5" spans="1:8" x14ac:dyDescent="0.25">
      <c r="A5" s="22" t="s">
        <v>8</v>
      </c>
      <c r="B5" s="67">
        <f>SUM(B2:B4)</f>
        <v>1679744</v>
      </c>
      <c r="C5" s="67">
        <f t="shared" ref="C5:G5" si="1">SUM(C2:C4)</f>
        <v>919122</v>
      </c>
      <c r="D5" s="67">
        <f t="shared" si="1"/>
        <v>2600591</v>
      </c>
      <c r="E5" s="67">
        <f t="shared" si="1"/>
        <v>2502779</v>
      </c>
      <c r="F5" s="67">
        <f t="shared" si="1"/>
        <v>3917735</v>
      </c>
      <c r="G5" s="67">
        <f t="shared" si="1"/>
        <v>3893402</v>
      </c>
      <c r="H5" s="57">
        <f t="shared" si="0"/>
        <v>15513373</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13" t="s">
        <v>75</v>
      </c>
      <c r="C1" s="113"/>
      <c r="D1" s="116" t="s">
        <v>76</v>
      </c>
      <c r="E1" s="116"/>
    </row>
    <row r="2" spans="1:5" x14ac:dyDescent="0.25">
      <c r="A2" s="59" t="s">
        <v>63</v>
      </c>
      <c r="B2" s="59" t="s">
        <v>64</v>
      </c>
      <c r="C2" s="59" t="s">
        <v>1</v>
      </c>
      <c r="D2" s="59" t="s">
        <v>3</v>
      </c>
      <c r="E2" s="59" t="s">
        <v>1</v>
      </c>
    </row>
    <row r="3" spans="1:5" x14ac:dyDescent="0.25">
      <c r="A3" s="18" t="s">
        <v>101</v>
      </c>
      <c r="B3" s="69">
        <v>0</v>
      </c>
      <c r="C3" s="69">
        <v>25458837</v>
      </c>
      <c r="D3" s="68">
        <v>0</v>
      </c>
      <c r="E3" s="68">
        <v>2642515</v>
      </c>
    </row>
    <row r="4" spans="1:5" x14ac:dyDescent="0.25">
      <c r="A4" s="18" t="s">
        <v>102</v>
      </c>
      <c r="B4" s="69">
        <v>0</v>
      </c>
      <c r="C4" s="69">
        <v>366826</v>
      </c>
      <c r="D4" s="68">
        <v>0</v>
      </c>
      <c r="E4" s="68">
        <v>318408</v>
      </c>
    </row>
    <row r="5" spans="1:5" x14ac:dyDescent="0.25">
      <c r="A5" s="17" t="s">
        <v>103</v>
      </c>
      <c r="B5" s="70">
        <v>0</v>
      </c>
      <c r="C5" s="70">
        <v>1673818</v>
      </c>
      <c r="D5" s="68">
        <v>0</v>
      </c>
      <c r="E5" s="68">
        <v>566342</v>
      </c>
    </row>
    <row r="6" spans="1:5" x14ac:dyDescent="0.25">
      <c r="A6" s="22" t="s">
        <v>8</v>
      </c>
      <c r="B6" s="71" t="s">
        <v>199</v>
      </c>
      <c r="C6" s="71">
        <f>SUM(C3:C5)</f>
        <v>27499481</v>
      </c>
      <c r="D6" s="71" t="s">
        <v>199</v>
      </c>
      <c r="E6" s="71">
        <f>SUM(E3:E5)</f>
        <v>3527265</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11" sqref="G11"/>
    </sheetView>
  </sheetViews>
  <sheetFormatPr defaultRowHeight="15" x14ac:dyDescent="0.25"/>
  <cols>
    <col min="1" max="1" width="24.7109375" customWidth="1"/>
    <col min="2" max="4" width="14.7109375" customWidth="1"/>
  </cols>
  <sheetData>
    <row r="1" spans="1:4" ht="73.5" customHeight="1" x14ac:dyDescent="0.25">
      <c r="A1" s="108" t="s">
        <v>211</v>
      </c>
      <c r="B1" s="108"/>
      <c r="C1" s="108"/>
      <c r="D1" s="108"/>
    </row>
    <row r="2" spans="1:4" ht="22.5" customHeight="1" x14ac:dyDescent="0.25">
      <c r="A2" s="108" t="s">
        <v>81</v>
      </c>
      <c r="B2" s="108"/>
      <c r="C2" s="108"/>
      <c r="D2" s="108"/>
    </row>
    <row r="3" spans="1:4" ht="18.75" customHeight="1" x14ac:dyDescent="0.25">
      <c r="A3" s="108" t="s">
        <v>82</v>
      </c>
      <c r="B3" s="108"/>
      <c r="C3" s="108"/>
      <c r="D3" s="108"/>
    </row>
    <row r="4" spans="1:4" ht="18.75" customHeight="1" x14ac:dyDescent="0.25">
      <c r="A4" s="114" t="s">
        <v>83</v>
      </c>
      <c r="B4" s="115"/>
      <c r="C4" s="115"/>
      <c r="D4" s="115"/>
    </row>
    <row r="5" spans="1:4" ht="18.75" customHeight="1" x14ac:dyDescent="0.25">
      <c r="A5" s="108" t="s">
        <v>84</v>
      </c>
      <c r="B5" s="108"/>
      <c r="C5" s="108"/>
      <c r="D5" s="108"/>
    </row>
    <row r="6" spans="1:4" ht="18" customHeight="1" x14ac:dyDescent="0.25">
      <c r="A6" s="108" t="s">
        <v>85</v>
      </c>
      <c r="B6" s="108"/>
      <c r="C6" s="108"/>
      <c r="D6" s="108"/>
    </row>
    <row r="7" spans="1:4" ht="22.5" customHeight="1" x14ac:dyDescent="0.25">
      <c r="A7" s="108" t="s">
        <v>86</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5" sqref="A1:D5"/>
    </sheetView>
  </sheetViews>
  <sheetFormatPr defaultRowHeight="15" x14ac:dyDescent="0.25"/>
  <cols>
    <col min="1" max="1" width="24.7109375" customWidth="1"/>
    <col min="2" max="4" width="14.7109375" customWidth="1"/>
  </cols>
  <sheetData>
    <row r="1" spans="1:4" x14ac:dyDescent="0.25">
      <c r="A1" s="59" t="s">
        <v>63</v>
      </c>
      <c r="B1" s="59" t="s">
        <v>64</v>
      </c>
      <c r="C1" s="59" t="s">
        <v>1</v>
      </c>
      <c r="D1" s="59" t="s">
        <v>8</v>
      </c>
    </row>
    <row r="2" spans="1:4" ht="15.75" customHeight="1" x14ac:dyDescent="0.25">
      <c r="A2" s="18" t="s">
        <v>101</v>
      </c>
      <c r="B2" s="68">
        <v>0</v>
      </c>
      <c r="C2" s="68">
        <v>645</v>
      </c>
      <c r="D2" s="68">
        <f>SUM(B2:C2)</f>
        <v>645</v>
      </c>
    </row>
    <row r="3" spans="1:4" x14ac:dyDescent="0.25">
      <c r="A3" s="18" t="s">
        <v>102</v>
      </c>
      <c r="B3" s="72">
        <v>0</v>
      </c>
      <c r="C3" s="68">
        <v>29</v>
      </c>
      <c r="D3" s="68">
        <f t="shared" ref="D3:D4" si="0">SUM(B3:C3)</f>
        <v>29</v>
      </c>
    </row>
    <row r="4" spans="1:4" x14ac:dyDescent="0.25">
      <c r="A4" s="17" t="s">
        <v>103</v>
      </c>
      <c r="B4" s="72">
        <v>0</v>
      </c>
      <c r="C4" s="68">
        <v>261</v>
      </c>
      <c r="D4" s="68">
        <f t="shared" si="0"/>
        <v>261</v>
      </c>
    </row>
    <row r="5" spans="1:4" x14ac:dyDescent="0.25">
      <c r="A5" s="22" t="s">
        <v>8</v>
      </c>
      <c r="B5" s="72" t="s">
        <v>197</v>
      </c>
      <c r="C5" s="72">
        <f>SUM(C2:C4)</f>
        <v>935</v>
      </c>
      <c r="D5" s="72">
        <f>SUM(D2:D4)</f>
        <v>935</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5" sqref="A1: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9" t="s">
        <v>63</v>
      </c>
      <c r="B1" s="42" t="s">
        <v>68</v>
      </c>
      <c r="C1" s="42" t="s">
        <v>25</v>
      </c>
      <c r="D1" s="42" t="s">
        <v>23</v>
      </c>
      <c r="E1" s="42" t="s">
        <v>24</v>
      </c>
      <c r="F1" s="42" t="s">
        <v>69</v>
      </c>
      <c r="G1" s="42" t="s">
        <v>26</v>
      </c>
      <c r="H1" s="42" t="s">
        <v>70</v>
      </c>
      <c r="I1" s="42" t="s">
        <v>8</v>
      </c>
    </row>
    <row r="2" spans="1:9" x14ac:dyDescent="0.25">
      <c r="A2" s="18" t="s">
        <v>101</v>
      </c>
      <c r="B2" s="65">
        <v>99</v>
      </c>
      <c r="C2" s="65">
        <v>204</v>
      </c>
      <c r="D2" s="65">
        <v>47</v>
      </c>
      <c r="E2" s="65">
        <v>92</v>
      </c>
      <c r="F2" s="65">
        <v>57</v>
      </c>
      <c r="G2" s="65">
        <v>91</v>
      </c>
      <c r="H2" s="65">
        <v>55</v>
      </c>
      <c r="I2" s="65">
        <f>SUM(B2:H2)</f>
        <v>645</v>
      </c>
    </row>
    <row r="3" spans="1:9" x14ac:dyDescent="0.25">
      <c r="A3" s="18" t="s">
        <v>102</v>
      </c>
      <c r="B3" s="65">
        <v>5</v>
      </c>
      <c r="C3" s="65">
        <v>10</v>
      </c>
      <c r="D3" s="65">
        <v>8</v>
      </c>
      <c r="E3" s="65">
        <v>0</v>
      </c>
      <c r="F3" s="65">
        <v>0</v>
      </c>
      <c r="G3" s="65">
        <v>1</v>
      </c>
      <c r="H3" s="65">
        <v>5</v>
      </c>
      <c r="I3" s="65">
        <f t="shared" ref="I3:I4" si="0">SUM(B3:H3)</f>
        <v>29</v>
      </c>
    </row>
    <row r="4" spans="1:9" x14ac:dyDescent="0.25">
      <c r="A4" s="17" t="s">
        <v>103</v>
      </c>
      <c r="B4" s="65">
        <v>6</v>
      </c>
      <c r="C4" s="65">
        <v>71</v>
      </c>
      <c r="D4" s="65">
        <v>1</v>
      </c>
      <c r="E4" s="65">
        <v>0</v>
      </c>
      <c r="F4" s="65">
        <v>16</v>
      </c>
      <c r="G4" s="65">
        <v>1</v>
      </c>
      <c r="H4" s="65">
        <v>166</v>
      </c>
      <c r="I4" s="65">
        <f t="shared" si="0"/>
        <v>261</v>
      </c>
    </row>
    <row r="5" spans="1:9" x14ac:dyDescent="0.25">
      <c r="A5" s="22" t="s">
        <v>8</v>
      </c>
      <c r="B5" s="72">
        <f>SUM(B2:B4)</f>
        <v>110</v>
      </c>
      <c r="C5" s="72">
        <f t="shared" ref="C5:I5" si="1">SUM(C2:C4)</f>
        <v>285</v>
      </c>
      <c r="D5" s="72">
        <f t="shared" si="1"/>
        <v>56</v>
      </c>
      <c r="E5" s="72">
        <f t="shared" si="1"/>
        <v>92</v>
      </c>
      <c r="F5" s="72">
        <f t="shared" si="1"/>
        <v>73</v>
      </c>
      <c r="G5" s="72">
        <f t="shared" si="1"/>
        <v>93</v>
      </c>
      <c r="H5" s="72">
        <f t="shared" si="1"/>
        <v>226</v>
      </c>
      <c r="I5" s="72">
        <f t="shared" si="1"/>
        <v>935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D11" sqref="D11"/>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74"/>
      <c r="B1" s="81" t="s">
        <v>195</v>
      </c>
      <c r="C1" s="81" t="s">
        <v>196</v>
      </c>
      <c r="D1" s="81" t="s">
        <v>202</v>
      </c>
      <c r="E1" s="81" t="s">
        <v>206</v>
      </c>
      <c r="F1" s="81" t="s">
        <v>207</v>
      </c>
    </row>
    <row r="2" spans="1:6" x14ac:dyDescent="0.25">
      <c r="A2" s="73" t="s">
        <v>52</v>
      </c>
      <c r="B2" s="80">
        <v>684708161</v>
      </c>
      <c r="C2" s="80">
        <v>659522308</v>
      </c>
      <c r="D2" s="80">
        <v>686631099</v>
      </c>
      <c r="E2" s="80">
        <v>666742621</v>
      </c>
      <c r="F2" s="80">
        <f>SUM(F3,F4)</f>
        <v>665628599.40999997</v>
      </c>
    </row>
    <row r="3" spans="1:6" x14ac:dyDescent="0.25">
      <c r="A3" s="75" t="s">
        <v>186</v>
      </c>
      <c r="B3" s="79">
        <v>568020528</v>
      </c>
      <c r="C3" s="79">
        <v>555545259</v>
      </c>
      <c r="D3" s="79">
        <v>570448371</v>
      </c>
      <c r="E3" s="79">
        <v>551347770</v>
      </c>
      <c r="F3" s="79">
        <v>543347267.89999998</v>
      </c>
    </row>
    <row r="4" spans="1:6" x14ac:dyDescent="0.25">
      <c r="A4" s="75" t="s">
        <v>138</v>
      </c>
      <c r="B4" s="79">
        <v>116687633</v>
      </c>
      <c r="C4" s="79">
        <v>103977049</v>
      </c>
      <c r="D4" s="79">
        <v>116182728</v>
      </c>
      <c r="E4" s="79">
        <v>115394851</v>
      </c>
      <c r="F4" s="79">
        <v>122281331.51000001</v>
      </c>
    </row>
    <row r="5" spans="1:6" x14ac:dyDescent="0.25">
      <c r="A5" s="76" t="s">
        <v>2</v>
      </c>
      <c r="B5" s="80">
        <v>28376341</v>
      </c>
      <c r="C5" s="80">
        <v>33777797</v>
      </c>
      <c r="D5" s="80">
        <v>33800232</v>
      </c>
      <c r="E5" s="80">
        <v>31347224</v>
      </c>
      <c r="F5" s="80">
        <f>SUM(F6,F7)</f>
        <v>31026747.596999999</v>
      </c>
    </row>
    <row r="6" spans="1:6" x14ac:dyDescent="0.25">
      <c r="A6" s="75" t="s">
        <v>187</v>
      </c>
      <c r="B6" s="79">
        <v>24659602</v>
      </c>
      <c r="C6" s="79">
        <v>30155607</v>
      </c>
      <c r="D6" s="79">
        <v>30203583</v>
      </c>
      <c r="E6" s="79">
        <v>27923334</v>
      </c>
      <c r="F6" s="79">
        <v>27499481.487</v>
      </c>
    </row>
    <row r="7" spans="1:6" x14ac:dyDescent="0.25">
      <c r="A7" s="75" t="s">
        <v>138</v>
      </c>
      <c r="B7" s="79">
        <v>3716739</v>
      </c>
      <c r="C7" s="79">
        <v>3622190</v>
      </c>
      <c r="D7" s="79">
        <v>3596649</v>
      </c>
      <c r="E7" s="79">
        <v>3423890</v>
      </c>
      <c r="F7" s="79">
        <v>3527266.11</v>
      </c>
    </row>
    <row r="8" spans="1:6" x14ac:dyDescent="0.25">
      <c r="A8" s="76" t="s">
        <v>5</v>
      </c>
      <c r="B8" s="80">
        <v>17400549</v>
      </c>
      <c r="C8" s="80">
        <v>16358983</v>
      </c>
      <c r="D8" s="80">
        <v>16609078</v>
      </c>
      <c r="E8" s="80">
        <v>16454609</v>
      </c>
      <c r="F8" s="80">
        <f>SUM(F9,F10)</f>
        <v>14877834.9638</v>
      </c>
    </row>
    <row r="9" spans="1:6" x14ac:dyDescent="0.25">
      <c r="A9" s="75" t="s">
        <v>187</v>
      </c>
      <c r="B9" s="79">
        <v>12911817</v>
      </c>
      <c r="C9" s="79">
        <v>12888682</v>
      </c>
      <c r="D9" s="79">
        <v>13042629</v>
      </c>
      <c r="E9" s="79">
        <v>12853804</v>
      </c>
      <c r="F9" s="79">
        <v>11614717.4</v>
      </c>
    </row>
    <row r="10" spans="1:6" x14ac:dyDescent="0.25">
      <c r="A10" s="75" t="s">
        <v>138</v>
      </c>
      <c r="B10" s="79">
        <v>4488732</v>
      </c>
      <c r="C10" s="79">
        <v>3470301</v>
      </c>
      <c r="D10" s="79">
        <v>3566449</v>
      </c>
      <c r="E10" s="79">
        <v>3600805</v>
      </c>
      <c r="F10" s="79">
        <v>3263117.5638000001</v>
      </c>
    </row>
    <row r="11" spans="1:6" x14ac:dyDescent="0.25">
      <c r="A11" s="76" t="s">
        <v>181</v>
      </c>
      <c r="B11" s="80">
        <v>62900000</v>
      </c>
      <c r="C11" s="80">
        <v>62900000</v>
      </c>
      <c r="D11" s="80">
        <v>62900000</v>
      </c>
      <c r="E11" s="80">
        <v>62900000</v>
      </c>
      <c r="F11" s="80">
        <v>62900000</v>
      </c>
    </row>
    <row r="12" spans="1:6" x14ac:dyDescent="0.25">
      <c r="A12" s="75" t="s">
        <v>187</v>
      </c>
      <c r="B12" s="79" t="s">
        <v>4</v>
      </c>
      <c r="C12" s="79" t="s">
        <v>4</v>
      </c>
      <c r="D12" s="79" t="s">
        <v>4</v>
      </c>
      <c r="E12" s="79" t="s">
        <v>4</v>
      </c>
      <c r="F12" s="79" t="s">
        <v>4</v>
      </c>
    </row>
    <row r="13" spans="1:6" x14ac:dyDescent="0.25">
      <c r="A13" s="75" t="s">
        <v>138</v>
      </c>
      <c r="B13" s="79" t="s">
        <v>4</v>
      </c>
      <c r="C13" s="79" t="s">
        <v>4</v>
      </c>
      <c r="D13" s="79" t="s">
        <v>4</v>
      </c>
      <c r="E13" s="79" t="s">
        <v>4</v>
      </c>
      <c r="F13" s="79" t="s">
        <v>4</v>
      </c>
    </row>
    <row r="14" spans="1:6" x14ac:dyDescent="0.25">
      <c r="A14" s="76" t="s">
        <v>182</v>
      </c>
      <c r="B14" s="80">
        <v>8840000</v>
      </c>
      <c r="C14" s="80">
        <v>8840000</v>
      </c>
      <c r="D14" s="80">
        <v>8840000</v>
      </c>
      <c r="E14" s="80">
        <v>8840000</v>
      </c>
      <c r="F14" s="80">
        <v>8840000</v>
      </c>
    </row>
    <row r="15" spans="1:6" x14ac:dyDescent="0.25">
      <c r="A15" s="75" t="s">
        <v>187</v>
      </c>
      <c r="B15" s="79" t="s">
        <v>4</v>
      </c>
      <c r="C15" s="79" t="s">
        <v>4</v>
      </c>
      <c r="D15" s="79" t="s">
        <v>4</v>
      </c>
      <c r="E15" s="79" t="s">
        <v>4</v>
      </c>
      <c r="F15" s="79" t="s">
        <v>4</v>
      </c>
    </row>
    <row r="16" spans="1:6" x14ac:dyDescent="0.25">
      <c r="A16" s="75" t="s">
        <v>138</v>
      </c>
      <c r="B16" s="79" t="s">
        <v>4</v>
      </c>
      <c r="C16" s="79" t="s">
        <v>4</v>
      </c>
      <c r="D16" s="79" t="s">
        <v>4</v>
      </c>
      <c r="E16" s="79" t="s">
        <v>4</v>
      </c>
      <c r="F16" s="79" t="s">
        <v>4</v>
      </c>
    </row>
    <row r="17" spans="1:6" ht="25.5" x14ac:dyDescent="0.25">
      <c r="A17" s="76" t="s">
        <v>183</v>
      </c>
      <c r="B17" s="80">
        <v>3400000</v>
      </c>
      <c r="C17" s="80">
        <v>3400000</v>
      </c>
      <c r="D17" s="80">
        <v>3400000</v>
      </c>
      <c r="E17" s="80">
        <v>3400000</v>
      </c>
      <c r="F17" s="80">
        <v>3400000</v>
      </c>
    </row>
    <row r="18" spans="1:6" x14ac:dyDescent="0.25">
      <c r="A18" s="75" t="s">
        <v>187</v>
      </c>
      <c r="B18" s="79" t="s">
        <v>4</v>
      </c>
      <c r="C18" s="79" t="s">
        <v>4</v>
      </c>
      <c r="D18" s="79" t="s">
        <v>4</v>
      </c>
      <c r="E18" s="79" t="s">
        <v>4</v>
      </c>
      <c r="F18" s="79" t="s">
        <v>4</v>
      </c>
    </row>
    <row r="19" spans="1:6" x14ac:dyDescent="0.25">
      <c r="A19" s="75" t="s">
        <v>138</v>
      </c>
      <c r="B19" s="79" t="s">
        <v>4</v>
      </c>
      <c r="C19" s="79" t="s">
        <v>4</v>
      </c>
      <c r="D19" s="79" t="s">
        <v>4</v>
      </c>
      <c r="E19" s="79" t="s">
        <v>4</v>
      </c>
      <c r="F19" s="79" t="s">
        <v>4</v>
      </c>
    </row>
    <row r="20" spans="1:6" x14ac:dyDescent="0.25">
      <c r="A20" s="76" t="s">
        <v>8</v>
      </c>
      <c r="B20" s="80">
        <v>805625051</v>
      </c>
      <c r="C20" s="80">
        <v>784799088</v>
      </c>
      <c r="D20" s="80">
        <v>812180409</v>
      </c>
      <c r="E20" s="80">
        <v>789684454</v>
      </c>
      <c r="F20" s="80">
        <f>SUM(F17,F14,F11,F8,F5,F2)</f>
        <v>786673181.97079992</v>
      </c>
    </row>
    <row r="21" spans="1:6" x14ac:dyDescent="0.25">
      <c r="A21" s="93"/>
      <c r="B21" s="94"/>
      <c r="C21" s="94"/>
      <c r="D21" s="94"/>
      <c r="E21" s="94"/>
      <c r="F21" s="95"/>
    </row>
    <row r="22" spans="1:6" ht="104.25" customHeight="1" x14ac:dyDescent="0.25">
      <c r="A22" s="96" t="s">
        <v>188</v>
      </c>
      <c r="B22" s="96"/>
      <c r="C22" s="96"/>
      <c r="D22" s="96"/>
      <c r="E22" s="96"/>
      <c r="F22" s="96"/>
    </row>
    <row r="23" spans="1:6" ht="15.95" customHeight="1" x14ac:dyDescent="0.25">
      <c r="A23" s="96" t="s">
        <v>13</v>
      </c>
      <c r="B23" s="96"/>
      <c r="C23" s="96"/>
      <c r="D23" s="96"/>
      <c r="E23" s="96"/>
      <c r="F23" s="96"/>
    </row>
    <row r="24" spans="1:6" ht="15.95" customHeight="1" x14ac:dyDescent="0.25">
      <c r="A24" s="96" t="s">
        <v>14</v>
      </c>
      <c r="B24" s="96"/>
      <c r="C24" s="96"/>
      <c r="D24" s="96"/>
      <c r="E24" s="96"/>
      <c r="F24" s="96"/>
    </row>
    <row r="25" spans="1:6" ht="15.95" customHeight="1" x14ac:dyDescent="0.25">
      <c r="A25" s="96" t="s">
        <v>11</v>
      </c>
      <c r="B25" s="96"/>
      <c r="C25" s="96"/>
      <c r="D25" s="96"/>
      <c r="E25" s="96"/>
      <c r="F25" s="96"/>
    </row>
    <row r="26" spans="1:6" ht="15.95" customHeight="1" x14ac:dyDescent="0.25">
      <c r="A26" s="96" t="s">
        <v>185</v>
      </c>
      <c r="B26" s="96"/>
      <c r="C26" s="96"/>
      <c r="D26" s="96"/>
      <c r="E26" s="96"/>
      <c r="F26" s="96"/>
    </row>
    <row r="27" spans="1:6" ht="32.25" customHeight="1" x14ac:dyDescent="0.25">
      <c r="A27" s="83" t="s">
        <v>12</v>
      </c>
      <c r="B27" s="84"/>
      <c r="C27" s="84"/>
      <c r="D27" s="84"/>
      <c r="E27" s="84"/>
      <c r="F27" s="85"/>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J5" sqref="A1:J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9" t="s">
        <v>63</v>
      </c>
      <c r="B1" s="42" t="s">
        <v>72</v>
      </c>
      <c r="C1" s="42" t="s">
        <v>27</v>
      </c>
      <c r="D1" s="42" t="s">
        <v>28</v>
      </c>
      <c r="E1" s="42" t="s">
        <v>29</v>
      </c>
      <c r="F1" s="42" t="s">
        <v>30</v>
      </c>
      <c r="G1" s="42" t="s">
        <v>31</v>
      </c>
      <c r="H1" s="42" t="s">
        <v>73</v>
      </c>
      <c r="I1" s="42" t="s">
        <v>74</v>
      </c>
      <c r="J1" s="8" t="s">
        <v>8</v>
      </c>
    </row>
    <row r="2" spans="1:10" x14ac:dyDescent="0.25">
      <c r="A2" s="18" t="s">
        <v>101</v>
      </c>
      <c r="B2" s="66">
        <v>15</v>
      </c>
      <c r="C2" s="66">
        <v>33</v>
      </c>
      <c r="D2" s="66">
        <v>48</v>
      </c>
      <c r="E2" s="66">
        <v>101</v>
      </c>
      <c r="F2" s="66">
        <v>169</v>
      </c>
      <c r="G2" s="66">
        <v>139</v>
      </c>
      <c r="H2" s="66">
        <v>134</v>
      </c>
      <c r="I2" s="66">
        <v>6</v>
      </c>
      <c r="J2" s="66">
        <f>SUM(B2:I2)</f>
        <v>645</v>
      </c>
    </row>
    <row r="3" spans="1:10" x14ac:dyDescent="0.25">
      <c r="A3" s="18" t="s">
        <v>102</v>
      </c>
      <c r="B3" s="66">
        <v>2</v>
      </c>
      <c r="C3" s="66">
        <v>2</v>
      </c>
      <c r="D3" s="66">
        <v>0</v>
      </c>
      <c r="E3" s="66">
        <v>4</v>
      </c>
      <c r="F3" s="66">
        <v>8</v>
      </c>
      <c r="G3" s="66">
        <v>8</v>
      </c>
      <c r="H3" s="66">
        <v>5</v>
      </c>
      <c r="I3" s="66">
        <v>0</v>
      </c>
      <c r="J3" s="66">
        <f t="shared" ref="J3:J4" si="0">SUM(B3:I3)</f>
        <v>29</v>
      </c>
    </row>
    <row r="4" spans="1:10" x14ac:dyDescent="0.25">
      <c r="A4" s="17" t="s">
        <v>103</v>
      </c>
      <c r="B4" s="66">
        <v>11</v>
      </c>
      <c r="C4" s="66">
        <v>3</v>
      </c>
      <c r="D4" s="66">
        <v>46</v>
      </c>
      <c r="E4" s="66">
        <v>50</v>
      </c>
      <c r="F4" s="66">
        <v>62</v>
      </c>
      <c r="G4" s="66">
        <v>56</v>
      </c>
      <c r="H4" s="66">
        <v>26</v>
      </c>
      <c r="I4" s="66">
        <v>7</v>
      </c>
      <c r="J4" s="66">
        <f t="shared" si="0"/>
        <v>261</v>
      </c>
    </row>
    <row r="5" spans="1:10" x14ac:dyDescent="0.25">
      <c r="A5" s="22" t="s">
        <v>8</v>
      </c>
      <c r="B5" s="57">
        <f>SUM(B2:B4)</f>
        <v>28</v>
      </c>
      <c r="C5" s="57">
        <f t="shared" ref="C5:I5" si="1">SUM(C2:C4)</f>
        <v>38</v>
      </c>
      <c r="D5" s="57">
        <f t="shared" si="1"/>
        <v>94</v>
      </c>
      <c r="E5" s="57">
        <f t="shared" si="1"/>
        <v>155</v>
      </c>
      <c r="F5" s="57">
        <f t="shared" si="1"/>
        <v>239</v>
      </c>
      <c r="G5" s="57">
        <f t="shared" si="1"/>
        <v>203</v>
      </c>
      <c r="H5" s="57">
        <f t="shared" si="1"/>
        <v>165</v>
      </c>
      <c r="I5" s="57">
        <f t="shared" si="1"/>
        <v>13</v>
      </c>
      <c r="J5" s="57">
        <f>SUM(J2:J4)</f>
        <v>935</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13" t="s">
        <v>75</v>
      </c>
      <c r="C1" s="113"/>
      <c r="D1" s="116" t="s">
        <v>76</v>
      </c>
      <c r="E1" s="116"/>
    </row>
    <row r="2" spans="1:5" x14ac:dyDescent="0.25">
      <c r="A2" s="59" t="s">
        <v>63</v>
      </c>
      <c r="B2" s="59" t="s">
        <v>64</v>
      </c>
      <c r="C2" s="59" t="s">
        <v>1</v>
      </c>
      <c r="D2" s="59" t="s">
        <v>3</v>
      </c>
      <c r="E2" s="59" t="s">
        <v>1</v>
      </c>
    </row>
    <row r="3" spans="1:5" x14ac:dyDescent="0.25">
      <c r="A3" s="18" t="s">
        <v>101</v>
      </c>
      <c r="B3" s="69">
        <v>0</v>
      </c>
      <c r="C3" s="69">
        <v>956</v>
      </c>
      <c r="D3" s="68">
        <v>0</v>
      </c>
      <c r="E3" s="68">
        <v>334</v>
      </c>
    </row>
    <row r="4" spans="1:5" x14ac:dyDescent="0.25">
      <c r="A4" s="18" t="s">
        <v>102</v>
      </c>
      <c r="B4" s="69">
        <v>0</v>
      </c>
      <c r="C4" s="69">
        <v>30</v>
      </c>
      <c r="D4" s="68">
        <v>0</v>
      </c>
      <c r="E4" s="68">
        <v>28</v>
      </c>
    </row>
    <row r="5" spans="1:5" x14ac:dyDescent="0.25">
      <c r="A5" s="17" t="s">
        <v>103</v>
      </c>
      <c r="B5" s="70">
        <v>0</v>
      </c>
      <c r="C5" s="70">
        <v>349</v>
      </c>
      <c r="D5" s="68">
        <v>0</v>
      </c>
      <c r="E5" s="68">
        <v>173</v>
      </c>
    </row>
    <row r="6" spans="1:5" x14ac:dyDescent="0.25">
      <c r="A6" s="22" t="s">
        <v>8</v>
      </c>
      <c r="B6" s="71" t="s">
        <v>199</v>
      </c>
      <c r="C6" s="71">
        <f>SUM(C3:C5)</f>
        <v>1335</v>
      </c>
      <c r="D6" s="71">
        <f t="shared" ref="D6:E6" si="0">SUM(D3:D5)</f>
        <v>0</v>
      </c>
      <c r="E6" s="71">
        <f t="shared" si="0"/>
        <v>535</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17" t="s">
        <v>214</v>
      </c>
      <c r="B1" s="117"/>
      <c r="C1" s="117"/>
      <c r="D1" s="117"/>
    </row>
    <row r="2" spans="1:4" ht="22.5" customHeight="1" x14ac:dyDescent="0.25">
      <c r="A2" s="108" t="s">
        <v>81</v>
      </c>
      <c r="B2" s="108"/>
      <c r="C2" s="108"/>
      <c r="D2" s="108"/>
    </row>
    <row r="3" spans="1:4" ht="18.75" customHeight="1" x14ac:dyDescent="0.25">
      <c r="A3" s="108" t="s">
        <v>82</v>
      </c>
      <c r="B3" s="108"/>
      <c r="C3" s="108"/>
      <c r="D3" s="108"/>
    </row>
    <row r="4" spans="1:4" ht="18.75" customHeight="1" x14ac:dyDescent="0.25">
      <c r="A4" s="114" t="s">
        <v>83</v>
      </c>
      <c r="B4" s="115"/>
      <c r="C4" s="115"/>
      <c r="D4" s="115"/>
    </row>
    <row r="5" spans="1:4" ht="18.75" customHeight="1" x14ac:dyDescent="0.25">
      <c r="A5" s="108" t="s">
        <v>84</v>
      </c>
      <c r="B5" s="108"/>
      <c r="C5" s="108"/>
      <c r="D5" s="108"/>
    </row>
    <row r="6" spans="1:4" ht="18" customHeight="1" x14ac:dyDescent="0.25">
      <c r="A6" s="108" t="s">
        <v>85</v>
      </c>
      <c r="B6" s="108"/>
      <c r="C6" s="108"/>
      <c r="D6" s="108"/>
    </row>
    <row r="7" spans="1:4" ht="22.5" customHeight="1" x14ac:dyDescent="0.25">
      <c r="A7" s="108" t="s">
        <v>86</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5" sqref="A1:D5"/>
    </sheetView>
  </sheetViews>
  <sheetFormatPr defaultRowHeight="15" x14ac:dyDescent="0.25"/>
  <cols>
    <col min="1" max="1" width="24.7109375" customWidth="1"/>
    <col min="2" max="4" width="14.7109375" customWidth="1"/>
  </cols>
  <sheetData>
    <row r="1" spans="1:4" x14ac:dyDescent="0.25">
      <c r="A1" s="59" t="s">
        <v>63</v>
      </c>
      <c r="B1" s="59" t="s">
        <v>64</v>
      </c>
      <c r="C1" s="59" t="s">
        <v>1</v>
      </c>
      <c r="D1" s="59" t="s">
        <v>8</v>
      </c>
    </row>
    <row r="2" spans="1:4" x14ac:dyDescent="0.25">
      <c r="A2" s="26" t="s">
        <v>124</v>
      </c>
      <c r="B2" s="68">
        <v>0</v>
      </c>
      <c r="C2" s="66">
        <v>67703</v>
      </c>
      <c r="D2" s="66">
        <f>SUM(B2:C2)</f>
        <v>67703</v>
      </c>
    </row>
    <row r="3" spans="1:4" x14ac:dyDescent="0.25">
      <c r="A3" s="26" t="s">
        <v>125</v>
      </c>
      <c r="B3" s="68">
        <v>0</v>
      </c>
      <c r="C3" s="66">
        <v>3852</v>
      </c>
      <c r="D3" s="66">
        <f t="shared" ref="D3:D4" si="0">SUM(B3:C3)</f>
        <v>3852</v>
      </c>
    </row>
    <row r="4" spans="1:4" x14ac:dyDescent="0.25">
      <c r="A4" s="26" t="s">
        <v>126</v>
      </c>
      <c r="B4" s="68">
        <v>0</v>
      </c>
      <c r="C4" s="66">
        <v>12140</v>
      </c>
      <c r="D4" s="66">
        <f t="shared" si="0"/>
        <v>12140</v>
      </c>
    </row>
    <row r="5" spans="1:4" ht="15.75" customHeight="1" x14ac:dyDescent="0.25">
      <c r="A5" s="22" t="s">
        <v>8</v>
      </c>
      <c r="B5" s="68" t="s">
        <v>197</v>
      </c>
      <c r="C5" s="63">
        <f>SUM(C2:C4)</f>
        <v>83695</v>
      </c>
      <c r="D5" s="63">
        <f>SUM(D2:D4)</f>
        <v>83695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I2" sqref="A1:I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9" t="s">
        <v>63</v>
      </c>
      <c r="B1" s="42" t="s">
        <v>68</v>
      </c>
      <c r="C1" s="42" t="s">
        <v>25</v>
      </c>
      <c r="D1" s="42" t="s">
        <v>23</v>
      </c>
      <c r="E1" s="42" t="s">
        <v>24</v>
      </c>
      <c r="F1" s="42" t="s">
        <v>69</v>
      </c>
      <c r="G1" s="42" t="s">
        <v>26</v>
      </c>
      <c r="H1" s="42" t="s">
        <v>70</v>
      </c>
      <c r="I1" s="42" t="s">
        <v>8</v>
      </c>
    </row>
    <row r="2" spans="1:9" ht="15.75" thickBot="1" x14ac:dyDescent="0.3">
      <c r="A2" s="27" t="s">
        <v>127</v>
      </c>
      <c r="B2" s="28">
        <v>16436</v>
      </c>
      <c r="C2" s="28">
        <v>20394</v>
      </c>
      <c r="D2" s="28">
        <v>9457</v>
      </c>
      <c r="E2" s="28">
        <v>10385</v>
      </c>
      <c r="F2" s="28">
        <v>6289</v>
      </c>
      <c r="G2" s="28">
        <v>10351</v>
      </c>
      <c r="H2" s="28">
        <v>10383</v>
      </c>
      <c r="I2" s="29">
        <f>SUM(B2:H2)</f>
        <v>83695</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J2" sqref="A1:J2"/>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59" t="s">
        <v>63</v>
      </c>
      <c r="B1" s="42" t="s">
        <v>72</v>
      </c>
      <c r="C1" s="42" t="s">
        <v>27</v>
      </c>
      <c r="D1" s="42" t="s">
        <v>28</v>
      </c>
      <c r="E1" s="42" t="s">
        <v>29</v>
      </c>
      <c r="F1" s="42" t="s">
        <v>30</v>
      </c>
      <c r="G1" s="7" t="s">
        <v>31</v>
      </c>
      <c r="H1" s="8" t="s">
        <v>73</v>
      </c>
      <c r="I1" s="8" t="s">
        <v>74</v>
      </c>
      <c r="J1" s="8" t="s">
        <v>8</v>
      </c>
    </row>
    <row r="2" spans="1:10" ht="15.75" thickBot="1" x14ac:dyDescent="0.3">
      <c r="A2" s="30" t="s">
        <v>128</v>
      </c>
      <c r="B2" s="31">
        <v>2577</v>
      </c>
      <c r="C2" s="31">
        <v>5718</v>
      </c>
      <c r="D2" s="31">
        <v>14183</v>
      </c>
      <c r="E2" s="31">
        <v>15009</v>
      </c>
      <c r="F2" s="31">
        <v>22933</v>
      </c>
      <c r="G2" s="31">
        <v>13729</v>
      </c>
      <c r="H2" s="31">
        <v>9313</v>
      </c>
      <c r="I2" s="31">
        <v>232</v>
      </c>
      <c r="J2" s="32">
        <f>SUM(B2:I2)</f>
        <v>83694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13" t="s">
        <v>75</v>
      </c>
      <c r="C1" s="113"/>
      <c r="D1" s="116" t="s">
        <v>76</v>
      </c>
      <c r="E1" s="116"/>
    </row>
    <row r="2" spans="1:5" x14ac:dyDescent="0.25">
      <c r="A2" s="59" t="s">
        <v>63</v>
      </c>
      <c r="B2" s="59" t="s">
        <v>64</v>
      </c>
      <c r="C2" s="59" t="s">
        <v>1</v>
      </c>
      <c r="D2" s="59" t="s">
        <v>3</v>
      </c>
      <c r="E2" s="59" t="s">
        <v>1</v>
      </c>
    </row>
    <row r="3" spans="1:5" x14ac:dyDescent="0.25">
      <c r="A3" s="26" t="s">
        <v>101</v>
      </c>
      <c r="B3" s="69">
        <v>0</v>
      </c>
      <c r="C3" s="69">
        <v>101060</v>
      </c>
      <c r="D3" s="69">
        <v>0</v>
      </c>
      <c r="E3" s="69">
        <v>34345</v>
      </c>
    </row>
    <row r="4" spans="1:5" x14ac:dyDescent="0.25">
      <c r="A4" s="26" t="s">
        <v>102</v>
      </c>
      <c r="B4" s="69">
        <v>0</v>
      </c>
      <c r="C4" s="69">
        <v>4561</v>
      </c>
      <c r="D4" s="69">
        <v>0</v>
      </c>
      <c r="E4" s="69">
        <v>3144</v>
      </c>
    </row>
    <row r="5" spans="1:5" x14ac:dyDescent="0.25">
      <c r="A5" s="26" t="s">
        <v>103</v>
      </c>
      <c r="B5" s="69">
        <v>0</v>
      </c>
      <c r="C5" s="69">
        <v>16279</v>
      </c>
      <c r="D5" s="69">
        <v>0</v>
      </c>
      <c r="E5" s="69">
        <v>8001</v>
      </c>
    </row>
    <row r="6" spans="1:5" x14ac:dyDescent="0.25">
      <c r="A6" s="22" t="s">
        <v>8</v>
      </c>
      <c r="B6" s="71" t="s">
        <v>199</v>
      </c>
      <c r="C6" s="71">
        <f>SUM(C3:C5)</f>
        <v>121900</v>
      </c>
      <c r="D6" s="71">
        <f t="shared" ref="D6:E6" si="0">SUM(D3:D5)</f>
        <v>0</v>
      </c>
      <c r="E6" s="71">
        <f t="shared" si="0"/>
        <v>45490</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4" sqref="I4"/>
    </sheetView>
  </sheetViews>
  <sheetFormatPr defaultRowHeight="15" x14ac:dyDescent="0.25"/>
  <cols>
    <col min="1" max="1" width="24.7109375" customWidth="1"/>
    <col min="2" max="4" width="14.7109375" customWidth="1"/>
  </cols>
  <sheetData>
    <row r="1" spans="1:4" ht="87.75" customHeight="1" x14ac:dyDescent="0.25">
      <c r="A1" s="108" t="s">
        <v>216</v>
      </c>
      <c r="B1" s="108"/>
      <c r="C1" s="108"/>
      <c r="D1" s="108"/>
    </row>
    <row r="2" spans="1:4" ht="22.5" customHeight="1" x14ac:dyDescent="0.25">
      <c r="A2" s="108" t="s">
        <v>81</v>
      </c>
      <c r="B2" s="108"/>
      <c r="C2" s="108"/>
      <c r="D2" s="108"/>
    </row>
    <row r="3" spans="1:4" ht="18.75" customHeight="1" x14ac:dyDescent="0.25">
      <c r="A3" s="108" t="s">
        <v>82</v>
      </c>
      <c r="B3" s="108"/>
      <c r="C3" s="108"/>
      <c r="D3" s="108"/>
    </row>
    <row r="4" spans="1:4" ht="18.75" customHeight="1" x14ac:dyDescent="0.25">
      <c r="A4" s="114" t="s">
        <v>83</v>
      </c>
      <c r="B4" s="115"/>
      <c r="C4" s="115"/>
      <c r="D4" s="115"/>
    </row>
    <row r="5" spans="1:4" ht="18.75" customHeight="1" x14ac:dyDescent="0.25">
      <c r="A5" s="108" t="s">
        <v>84</v>
      </c>
      <c r="B5" s="108"/>
      <c r="C5" s="108"/>
      <c r="D5" s="108"/>
    </row>
    <row r="6" spans="1:4" ht="18" customHeight="1" x14ac:dyDescent="0.25">
      <c r="A6" s="108" t="s">
        <v>85</v>
      </c>
      <c r="B6" s="108"/>
      <c r="C6" s="108"/>
      <c r="D6" s="108"/>
    </row>
    <row r="7" spans="1:4" ht="22.5" customHeight="1" x14ac:dyDescent="0.25">
      <c r="A7" s="108" t="s">
        <v>86</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14" sqref="A1:D14"/>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60" t="s">
        <v>133</v>
      </c>
      <c r="B1" s="42" t="s">
        <v>134</v>
      </c>
      <c r="C1" s="42" t="s">
        <v>1</v>
      </c>
      <c r="D1" s="42" t="s">
        <v>8</v>
      </c>
    </row>
    <row r="2" spans="1:4" x14ac:dyDescent="0.25">
      <c r="A2" s="10" t="s">
        <v>33</v>
      </c>
      <c r="B2" s="72">
        <v>0</v>
      </c>
      <c r="C2" s="72">
        <v>663097</v>
      </c>
      <c r="D2" s="72">
        <f>SUM(B2:C2)</f>
        <v>663097</v>
      </c>
    </row>
    <row r="3" spans="1:4" x14ac:dyDescent="0.25">
      <c r="A3" s="11" t="s">
        <v>136</v>
      </c>
      <c r="B3" s="68">
        <v>0</v>
      </c>
      <c r="C3" s="68">
        <v>333037</v>
      </c>
      <c r="D3" s="68">
        <f>SUM(B3:C3)</f>
        <v>333037</v>
      </c>
    </row>
    <row r="4" spans="1:4" x14ac:dyDescent="0.25">
      <c r="A4" s="11" t="s">
        <v>141</v>
      </c>
      <c r="B4" s="68">
        <v>0</v>
      </c>
      <c r="C4" s="68">
        <v>330060</v>
      </c>
      <c r="D4" s="68">
        <f t="shared" ref="D4:D14" si="0">SUM(B4:C4)</f>
        <v>330060</v>
      </c>
    </row>
    <row r="5" spans="1:4" x14ac:dyDescent="0.25">
      <c r="A5" s="11" t="s">
        <v>138</v>
      </c>
      <c r="B5" s="68" t="s">
        <v>197</v>
      </c>
      <c r="C5" s="68" t="s">
        <v>197</v>
      </c>
      <c r="D5" s="68">
        <f t="shared" si="0"/>
        <v>0</v>
      </c>
    </row>
    <row r="6" spans="1:4" x14ac:dyDescent="0.25">
      <c r="A6" s="10" t="s">
        <v>35</v>
      </c>
      <c r="B6" s="72">
        <v>2172652</v>
      </c>
      <c r="C6" s="72">
        <v>4063208</v>
      </c>
      <c r="D6" s="72">
        <f t="shared" si="0"/>
        <v>6235860</v>
      </c>
    </row>
    <row r="7" spans="1:4" x14ac:dyDescent="0.25">
      <c r="A7" s="11" t="s">
        <v>135</v>
      </c>
      <c r="B7" s="68">
        <v>0</v>
      </c>
      <c r="C7" s="68">
        <v>92162</v>
      </c>
      <c r="D7" s="68">
        <f t="shared" si="0"/>
        <v>92162</v>
      </c>
    </row>
    <row r="8" spans="1:4" x14ac:dyDescent="0.25">
      <c r="A8" s="11" t="s">
        <v>136</v>
      </c>
      <c r="B8" s="68">
        <v>968824</v>
      </c>
      <c r="C8" s="68">
        <v>1974308</v>
      </c>
      <c r="D8" s="68">
        <f t="shared" si="0"/>
        <v>2943132</v>
      </c>
    </row>
    <row r="9" spans="1:4" x14ac:dyDescent="0.25">
      <c r="A9" s="11" t="s">
        <v>137</v>
      </c>
      <c r="B9" s="68">
        <v>1190377</v>
      </c>
      <c r="C9" s="68">
        <v>1817627</v>
      </c>
      <c r="D9" s="68">
        <f t="shared" si="0"/>
        <v>3008004</v>
      </c>
    </row>
    <row r="10" spans="1:4" x14ac:dyDescent="0.25">
      <c r="A10" s="11" t="s">
        <v>138</v>
      </c>
      <c r="B10" s="68">
        <v>13451</v>
      </c>
      <c r="C10" s="68">
        <v>179111</v>
      </c>
      <c r="D10" s="68">
        <f t="shared" si="0"/>
        <v>192562</v>
      </c>
    </row>
    <row r="11" spans="1:4" x14ac:dyDescent="0.25">
      <c r="A11" s="10" t="s">
        <v>36</v>
      </c>
      <c r="B11" s="72">
        <v>0</v>
      </c>
      <c r="C11" s="72">
        <v>539960</v>
      </c>
      <c r="D11" s="72">
        <f t="shared" si="0"/>
        <v>539960</v>
      </c>
    </row>
    <row r="12" spans="1:4" ht="15.75" customHeight="1" x14ac:dyDescent="0.25">
      <c r="A12" s="11" t="s">
        <v>144</v>
      </c>
      <c r="B12" s="68" t="s">
        <v>197</v>
      </c>
      <c r="C12" s="68">
        <v>29014</v>
      </c>
      <c r="D12" s="68">
        <f t="shared" si="0"/>
        <v>29014</v>
      </c>
    </row>
    <row r="13" spans="1:4" x14ac:dyDescent="0.25">
      <c r="A13" s="11" t="s">
        <v>139</v>
      </c>
      <c r="B13" s="68" t="s">
        <v>197</v>
      </c>
      <c r="C13" s="68">
        <v>510946</v>
      </c>
      <c r="D13" s="68">
        <f t="shared" si="0"/>
        <v>510946</v>
      </c>
    </row>
    <row r="14" spans="1:4" x14ac:dyDescent="0.25">
      <c r="A14" s="10" t="s">
        <v>8</v>
      </c>
      <c r="B14" s="72">
        <f>SUM(B11,B6,B2)</f>
        <v>2172652</v>
      </c>
      <c r="C14" s="72">
        <f>SUM(C11,C6,C2)</f>
        <v>5266265</v>
      </c>
      <c r="D14" s="72">
        <f t="shared" si="0"/>
        <v>7438917</v>
      </c>
    </row>
    <row r="15" spans="1:4" ht="66.75" customHeight="1" x14ac:dyDescent="0.25"/>
    <row r="16" spans="1:4" ht="15.95" customHeight="1" x14ac:dyDescent="0.25"/>
    <row r="17" ht="15.95" customHeight="1" x14ac:dyDescent="0.25"/>
    <row r="18"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D16" sqref="D16"/>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42" t="s">
        <v>133</v>
      </c>
      <c r="B1" s="42" t="s">
        <v>203</v>
      </c>
      <c r="C1" s="42" t="s">
        <v>39</v>
      </c>
      <c r="D1" s="42" t="s">
        <v>36</v>
      </c>
      <c r="E1" s="42" t="s">
        <v>8</v>
      </c>
    </row>
    <row r="2" spans="1:5" x14ac:dyDescent="0.25">
      <c r="A2" s="10" t="s">
        <v>33</v>
      </c>
      <c r="B2" s="72">
        <v>29983</v>
      </c>
      <c r="C2" s="72">
        <v>298606</v>
      </c>
      <c r="D2" s="72">
        <v>334508</v>
      </c>
      <c r="E2" s="72">
        <f>SUM(B2:D2)</f>
        <v>663097</v>
      </c>
    </row>
    <row r="3" spans="1:5" x14ac:dyDescent="0.25">
      <c r="A3" s="11" t="s">
        <v>136</v>
      </c>
      <c r="B3" s="68" t="s">
        <v>199</v>
      </c>
      <c r="C3" s="68" t="s">
        <v>199</v>
      </c>
      <c r="D3" s="68">
        <v>333037</v>
      </c>
      <c r="E3" s="68">
        <f>SUM(B3:D3)</f>
        <v>333037</v>
      </c>
    </row>
    <row r="4" spans="1:5" x14ac:dyDescent="0.25">
      <c r="A4" s="11" t="s">
        <v>141</v>
      </c>
      <c r="B4" s="66">
        <v>29983</v>
      </c>
      <c r="C4" s="66">
        <v>298606</v>
      </c>
      <c r="D4" s="66">
        <v>1471</v>
      </c>
      <c r="E4" s="68">
        <f t="shared" ref="E4:E5" si="0">SUM(B4:D4)</f>
        <v>330060</v>
      </c>
    </row>
    <row r="5" spans="1:5" x14ac:dyDescent="0.25">
      <c r="A5" s="11" t="s">
        <v>138</v>
      </c>
      <c r="B5" s="68" t="s">
        <v>199</v>
      </c>
      <c r="C5" s="68" t="s">
        <v>199</v>
      </c>
      <c r="D5" s="68" t="s">
        <v>199</v>
      </c>
      <c r="E5" s="68">
        <f t="shared" si="0"/>
        <v>0</v>
      </c>
    </row>
    <row r="6" spans="1:5" x14ac:dyDescent="0.25">
      <c r="A6" s="10" t="s">
        <v>35</v>
      </c>
      <c r="B6" s="72">
        <v>537625</v>
      </c>
      <c r="C6" s="72">
        <v>2393231</v>
      </c>
      <c r="D6" s="72">
        <v>3305005</v>
      </c>
      <c r="E6" s="72">
        <f>SUM(B6:D6)</f>
        <v>6235861</v>
      </c>
    </row>
    <row r="7" spans="1:5" x14ac:dyDescent="0.25">
      <c r="A7" s="11" t="s">
        <v>135</v>
      </c>
      <c r="B7" s="68" t="s">
        <v>199</v>
      </c>
      <c r="C7" s="68" t="s">
        <v>199</v>
      </c>
      <c r="D7" s="68">
        <v>92162</v>
      </c>
      <c r="E7" s="68">
        <f t="shared" ref="E7:E10" si="1">SUM(B7:D7)</f>
        <v>92162</v>
      </c>
    </row>
    <row r="8" spans="1:5" x14ac:dyDescent="0.25">
      <c r="A8" s="11" t="s">
        <v>136</v>
      </c>
      <c r="B8" s="68" t="s">
        <v>199</v>
      </c>
      <c r="C8" s="68" t="s">
        <v>199</v>
      </c>
      <c r="D8" s="68">
        <v>2943133</v>
      </c>
      <c r="E8" s="68">
        <f t="shared" si="1"/>
        <v>2943133</v>
      </c>
    </row>
    <row r="9" spans="1:5" x14ac:dyDescent="0.25">
      <c r="A9" s="11" t="s">
        <v>137</v>
      </c>
      <c r="B9" s="68">
        <v>537625</v>
      </c>
      <c r="C9" s="68">
        <v>2393231</v>
      </c>
      <c r="D9" s="68">
        <v>77148</v>
      </c>
      <c r="E9" s="68">
        <f t="shared" si="1"/>
        <v>3008004</v>
      </c>
    </row>
    <row r="10" spans="1:5" x14ac:dyDescent="0.25">
      <c r="A10" s="11" t="s">
        <v>138</v>
      </c>
      <c r="B10" s="72" t="s">
        <v>199</v>
      </c>
      <c r="C10" s="68" t="s">
        <v>199</v>
      </c>
      <c r="D10" s="68">
        <v>192562</v>
      </c>
      <c r="E10" s="68">
        <f t="shared" si="1"/>
        <v>192562</v>
      </c>
    </row>
    <row r="11" spans="1:5" x14ac:dyDescent="0.25">
      <c r="A11" s="10" t="s">
        <v>66</v>
      </c>
      <c r="B11" s="72" t="s">
        <v>199</v>
      </c>
      <c r="C11" s="72" t="s">
        <v>199</v>
      </c>
      <c r="D11" s="48">
        <v>539960</v>
      </c>
      <c r="E11" s="72">
        <f>SUM(B11:D11)</f>
        <v>539960</v>
      </c>
    </row>
    <row r="12" spans="1:5" x14ac:dyDescent="0.25">
      <c r="A12" s="4" t="s">
        <v>8</v>
      </c>
      <c r="B12" s="72">
        <f>SUM(B11,B6,B2)</f>
        <v>567608</v>
      </c>
      <c r="C12" s="72">
        <f t="shared" ref="C12:E12" si="2">SUM(C11,C6,C2)</f>
        <v>2691837</v>
      </c>
      <c r="D12" s="72">
        <f t="shared" si="2"/>
        <v>4179473</v>
      </c>
      <c r="E12" s="72">
        <f t="shared" si="2"/>
        <v>7438918</v>
      </c>
    </row>
    <row r="13" spans="1:5" ht="15" customHeight="1" x14ac:dyDescent="0.25">
      <c r="A13" s="118" t="s">
        <v>142</v>
      </c>
      <c r="B13" s="119"/>
      <c r="C13" s="119"/>
      <c r="D13" s="119"/>
      <c r="E13" s="120"/>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11" sqref="D11"/>
    </sheetView>
  </sheetViews>
  <sheetFormatPr defaultRowHeight="15" x14ac:dyDescent="0.25"/>
  <cols>
    <col min="1" max="1" width="20.7109375" style="39" customWidth="1"/>
    <col min="2" max="2" width="12" style="39" customWidth="1"/>
    <col min="3" max="4" width="11.7109375" style="39" customWidth="1"/>
    <col min="5" max="5" width="12.5703125" style="39" customWidth="1"/>
    <col min="6" max="6" width="12.28515625" style="39" customWidth="1"/>
    <col min="7" max="16384" width="9.140625" style="39"/>
  </cols>
  <sheetData>
    <row r="1" spans="1:6" s="38" customFormat="1" ht="20.25" customHeight="1" x14ac:dyDescent="0.2">
      <c r="A1" s="74"/>
      <c r="B1" s="81" t="s">
        <v>195</v>
      </c>
      <c r="C1" s="81" t="s">
        <v>196</v>
      </c>
      <c r="D1" s="81" t="s">
        <v>202</v>
      </c>
      <c r="E1" s="81" t="s">
        <v>206</v>
      </c>
      <c r="F1" s="81" t="s">
        <v>207</v>
      </c>
    </row>
    <row r="2" spans="1:6" s="38" customFormat="1" ht="12.75" x14ac:dyDescent="0.2">
      <c r="A2" s="73" t="s">
        <v>52</v>
      </c>
      <c r="B2" s="52">
        <v>22666</v>
      </c>
      <c r="C2" s="52">
        <v>21259</v>
      </c>
      <c r="D2" s="52">
        <v>17134</v>
      </c>
      <c r="E2" s="52">
        <v>26586</v>
      </c>
      <c r="F2" s="52">
        <f>SUM(F3,F4)</f>
        <v>23205.5</v>
      </c>
    </row>
    <row r="3" spans="1:6" s="38" customFormat="1" ht="12.75" x14ac:dyDescent="0.2">
      <c r="A3" s="75" t="s">
        <v>177</v>
      </c>
      <c r="B3" s="50">
        <v>14178</v>
      </c>
      <c r="C3" s="50">
        <v>14647</v>
      </c>
      <c r="D3" s="50">
        <v>13756</v>
      </c>
      <c r="E3" s="50">
        <v>20260</v>
      </c>
      <c r="F3" s="50">
        <v>17726.5</v>
      </c>
    </row>
    <row r="4" spans="1:6" s="38" customFormat="1" ht="12.75" x14ac:dyDescent="0.2">
      <c r="A4" s="75" t="s">
        <v>178</v>
      </c>
      <c r="B4" s="50">
        <v>8488</v>
      </c>
      <c r="C4" s="50">
        <v>6612</v>
      </c>
      <c r="D4" s="50">
        <v>3378</v>
      </c>
      <c r="E4" s="50">
        <v>6326</v>
      </c>
      <c r="F4" s="50">
        <v>5479</v>
      </c>
    </row>
    <row r="5" spans="1:6" s="38" customFormat="1" ht="12.75" x14ac:dyDescent="0.2">
      <c r="A5" s="49" t="s">
        <v>2</v>
      </c>
      <c r="B5" s="52">
        <v>1482</v>
      </c>
      <c r="C5" s="52">
        <v>1588</v>
      </c>
      <c r="D5" s="52">
        <v>506</v>
      </c>
      <c r="E5" s="52">
        <v>1157</v>
      </c>
      <c r="F5" s="52">
        <f>F7</f>
        <v>935</v>
      </c>
    </row>
    <row r="6" spans="1:6" s="38" customFormat="1" ht="12.75" x14ac:dyDescent="0.2">
      <c r="A6" s="75" t="s">
        <v>179</v>
      </c>
      <c r="B6" s="51" t="s">
        <v>180</v>
      </c>
      <c r="C6" s="51" t="s">
        <v>180</v>
      </c>
      <c r="D6" s="51" t="s">
        <v>180</v>
      </c>
      <c r="E6" s="51" t="s">
        <v>180</v>
      </c>
      <c r="F6" s="51" t="s">
        <v>180</v>
      </c>
    </row>
    <row r="7" spans="1:6" s="38" customFormat="1" ht="12.75" x14ac:dyDescent="0.2">
      <c r="A7" s="75" t="s">
        <v>178</v>
      </c>
      <c r="B7" s="50">
        <v>1482</v>
      </c>
      <c r="C7" s="50">
        <v>1588</v>
      </c>
      <c r="D7" s="50">
        <v>506</v>
      </c>
      <c r="E7" s="50">
        <v>1157</v>
      </c>
      <c r="F7" s="50">
        <v>935</v>
      </c>
    </row>
    <row r="8" spans="1:6" s="38" customFormat="1" ht="12.75" x14ac:dyDescent="0.2">
      <c r="A8" s="49" t="s">
        <v>5</v>
      </c>
      <c r="B8" s="52">
        <v>6809</v>
      </c>
      <c r="C8" s="52">
        <v>7433</v>
      </c>
      <c r="D8" s="52">
        <v>11902</v>
      </c>
      <c r="E8" s="52">
        <v>9678</v>
      </c>
      <c r="F8" s="52">
        <f>SUM(F9,F10)</f>
        <v>6429</v>
      </c>
    </row>
    <row r="9" spans="1:6" s="38" customFormat="1" ht="12.75" x14ac:dyDescent="0.2">
      <c r="A9" s="75" t="s">
        <v>179</v>
      </c>
      <c r="B9" s="50">
        <v>4891</v>
      </c>
      <c r="C9" s="50">
        <v>6657</v>
      </c>
      <c r="D9" s="50">
        <v>10551</v>
      </c>
      <c r="E9" s="50">
        <v>8664</v>
      </c>
      <c r="F9" s="50">
        <v>6326</v>
      </c>
    </row>
    <row r="10" spans="1:6" s="38" customFormat="1" ht="12.75" x14ac:dyDescent="0.2">
      <c r="A10" s="75" t="s">
        <v>178</v>
      </c>
      <c r="B10" s="50">
        <v>1918</v>
      </c>
      <c r="C10" s="50">
        <v>776</v>
      </c>
      <c r="D10" s="50">
        <v>1351</v>
      </c>
      <c r="E10" s="50">
        <v>1014</v>
      </c>
      <c r="F10" s="50">
        <v>103</v>
      </c>
    </row>
    <row r="11" spans="1:6" s="38" customFormat="1" ht="12.75" x14ac:dyDescent="0.2">
      <c r="A11" s="76" t="s">
        <v>189</v>
      </c>
      <c r="B11" s="50" t="s">
        <v>4</v>
      </c>
      <c r="C11" s="50" t="s">
        <v>4</v>
      </c>
      <c r="D11" s="50" t="s">
        <v>4</v>
      </c>
      <c r="E11" s="50" t="s">
        <v>4</v>
      </c>
      <c r="F11" s="50" t="s">
        <v>4</v>
      </c>
    </row>
    <row r="12" spans="1:6" s="38" customFormat="1" ht="12.75" x14ac:dyDescent="0.2">
      <c r="A12" s="75" t="s">
        <v>179</v>
      </c>
      <c r="B12" s="79" t="s">
        <v>4</v>
      </c>
      <c r="C12" s="79" t="s">
        <v>4</v>
      </c>
      <c r="D12" s="79" t="s">
        <v>4</v>
      </c>
      <c r="E12" s="79" t="s">
        <v>4</v>
      </c>
      <c r="F12" s="79" t="s">
        <v>4</v>
      </c>
    </row>
    <row r="13" spans="1:6" s="38" customFormat="1" ht="12.75" x14ac:dyDescent="0.2">
      <c r="A13" s="75" t="s">
        <v>178</v>
      </c>
      <c r="B13" s="79" t="s">
        <v>4</v>
      </c>
      <c r="C13" s="79" t="s">
        <v>4</v>
      </c>
      <c r="D13" s="79" t="s">
        <v>4</v>
      </c>
      <c r="E13" s="79" t="s">
        <v>4</v>
      </c>
      <c r="F13" s="79" t="s">
        <v>4</v>
      </c>
    </row>
    <row r="14" spans="1:6" s="38" customFormat="1" ht="12.75" x14ac:dyDescent="0.2">
      <c r="A14" s="49" t="s">
        <v>6</v>
      </c>
      <c r="B14" s="80" t="s">
        <v>4</v>
      </c>
      <c r="C14" s="80" t="s">
        <v>4</v>
      </c>
      <c r="D14" s="80" t="s">
        <v>4</v>
      </c>
      <c r="E14" s="80" t="s">
        <v>4</v>
      </c>
      <c r="F14" s="80" t="s">
        <v>4</v>
      </c>
    </row>
    <row r="15" spans="1:6" s="38" customFormat="1" ht="12.75" x14ac:dyDescent="0.2">
      <c r="A15" s="75" t="s">
        <v>179</v>
      </c>
      <c r="B15" s="50" t="s">
        <v>4</v>
      </c>
      <c r="C15" s="50" t="s">
        <v>4</v>
      </c>
      <c r="D15" s="50" t="s">
        <v>4</v>
      </c>
      <c r="E15" s="50" t="s">
        <v>4</v>
      </c>
      <c r="F15" s="50" t="s">
        <v>4</v>
      </c>
    </row>
    <row r="16" spans="1:6" s="38" customFormat="1" ht="12.75" x14ac:dyDescent="0.2">
      <c r="A16" s="75" t="s">
        <v>178</v>
      </c>
      <c r="B16" s="50" t="s">
        <v>4</v>
      </c>
      <c r="C16" s="50" t="s">
        <v>4</v>
      </c>
      <c r="D16" s="50" t="s">
        <v>4</v>
      </c>
      <c r="E16" s="50" t="s">
        <v>4</v>
      </c>
      <c r="F16" s="50" t="s">
        <v>4</v>
      </c>
    </row>
    <row r="17" spans="1:6" s="38" customFormat="1" ht="12.75" x14ac:dyDescent="0.2">
      <c r="A17" s="49" t="s">
        <v>7</v>
      </c>
      <c r="B17" s="80" t="s">
        <v>4</v>
      </c>
      <c r="C17" s="80" t="s">
        <v>4</v>
      </c>
      <c r="D17" s="80" t="s">
        <v>4</v>
      </c>
      <c r="E17" s="80" t="s">
        <v>4</v>
      </c>
      <c r="F17" s="80" t="s">
        <v>4</v>
      </c>
    </row>
    <row r="18" spans="1:6" s="38" customFormat="1" ht="12.75" x14ac:dyDescent="0.2">
      <c r="A18" s="75" t="s">
        <v>179</v>
      </c>
      <c r="B18" s="50" t="s">
        <v>4</v>
      </c>
      <c r="C18" s="50" t="s">
        <v>4</v>
      </c>
      <c r="D18" s="50" t="s">
        <v>4</v>
      </c>
      <c r="E18" s="50" t="s">
        <v>4</v>
      </c>
      <c r="F18" s="50" t="s">
        <v>4</v>
      </c>
    </row>
    <row r="19" spans="1:6" s="38" customFormat="1" ht="12.75" x14ac:dyDescent="0.2">
      <c r="A19" s="75" t="s">
        <v>178</v>
      </c>
      <c r="B19" s="50" t="s">
        <v>4</v>
      </c>
      <c r="C19" s="50" t="s">
        <v>4</v>
      </c>
      <c r="D19" s="50" t="s">
        <v>4</v>
      </c>
      <c r="E19" s="50" t="s">
        <v>4</v>
      </c>
      <c r="F19" s="50" t="s">
        <v>4</v>
      </c>
    </row>
    <row r="20" spans="1:6" s="38" customFormat="1" ht="12.75" x14ac:dyDescent="0.2">
      <c r="A20" s="49" t="s">
        <v>8</v>
      </c>
      <c r="B20" s="52">
        <v>30957</v>
      </c>
      <c r="C20" s="52">
        <v>30280</v>
      </c>
      <c r="D20" s="52">
        <v>29541</v>
      </c>
      <c r="E20" s="52">
        <v>37421</v>
      </c>
      <c r="F20" s="52">
        <f>SUM(F2,F5,F8)</f>
        <v>30569.5</v>
      </c>
    </row>
    <row r="21" spans="1:6" s="38" customFormat="1" ht="12.75" x14ac:dyDescent="0.2">
      <c r="A21" s="97"/>
      <c r="B21" s="98"/>
      <c r="C21" s="98"/>
      <c r="D21" s="98"/>
      <c r="E21" s="98"/>
      <c r="F21" s="99"/>
    </row>
    <row r="22" spans="1:6" s="38" customFormat="1" ht="54" customHeight="1" x14ac:dyDescent="0.2">
      <c r="A22" s="100" t="s">
        <v>190</v>
      </c>
      <c r="B22" s="100"/>
      <c r="C22" s="100"/>
      <c r="D22" s="100"/>
      <c r="E22" s="100"/>
      <c r="F22" s="100"/>
    </row>
    <row r="23" spans="1:6" s="38" customFormat="1" ht="15.95" customHeight="1" x14ac:dyDescent="0.2">
      <c r="A23" s="100" t="s">
        <v>13</v>
      </c>
      <c r="B23" s="100"/>
      <c r="C23" s="100"/>
      <c r="D23" s="100"/>
      <c r="E23" s="100"/>
      <c r="F23" s="100"/>
    </row>
    <row r="24" spans="1:6" s="38" customFormat="1" ht="15.95" customHeight="1" x14ac:dyDescent="0.2">
      <c r="A24" s="100" t="s">
        <v>10</v>
      </c>
      <c r="B24" s="100"/>
      <c r="C24" s="100"/>
      <c r="D24" s="100"/>
      <c r="E24" s="100"/>
      <c r="F24" s="100"/>
    </row>
    <row r="25" spans="1:6" s="38" customFormat="1" ht="15.95" customHeight="1" x14ac:dyDescent="0.2">
      <c r="A25" s="100" t="s">
        <v>11</v>
      </c>
      <c r="B25" s="100"/>
      <c r="C25" s="100"/>
      <c r="D25" s="100"/>
      <c r="E25" s="100"/>
      <c r="F25" s="100"/>
    </row>
    <row r="26" spans="1:6" ht="30" customHeight="1" x14ac:dyDescent="0.25">
      <c r="A26" s="83" t="s">
        <v>12</v>
      </c>
      <c r="B26" s="84"/>
      <c r="C26" s="84"/>
      <c r="D26" s="84"/>
      <c r="E26" s="84"/>
      <c r="F26" s="85"/>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11" sqref="G11"/>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61" t="s">
        <v>0</v>
      </c>
      <c r="B1" s="121" t="s">
        <v>204</v>
      </c>
      <c r="C1" s="122"/>
      <c r="D1" s="121" t="s">
        <v>76</v>
      </c>
      <c r="E1" s="122"/>
    </row>
    <row r="2" spans="1:5" ht="15.75" x14ac:dyDescent="0.25">
      <c r="A2" s="42" t="s">
        <v>133</v>
      </c>
      <c r="B2" s="42" t="s">
        <v>134</v>
      </c>
      <c r="C2" s="42" t="s">
        <v>1</v>
      </c>
      <c r="D2" s="42" t="s">
        <v>3</v>
      </c>
      <c r="E2" s="42" t="s">
        <v>1</v>
      </c>
    </row>
    <row r="3" spans="1:5" x14ac:dyDescent="0.25">
      <c r="A3" s="10" t="s">
        <v>33</v>
      </c>
      <c r="B3" s="72">
        <v>0</v>
      </c>
      <c r="C3" s="72">
        <v>1144348</v>
      </c>
      <c r="D3" s="72">
        <v>0</v>
      </c>
      <c r="E3" s="72">
        <v>181845</v>
      </c>
    </row>
    <row r="4" spans="1:5" x14ac:dyDescent="0.25">
      <c r="A4" s="11" t="s">
        <v>136</v>
      </c>
      <c r="B4" s="68" t="s">
        <v>199</v>
      </c>
      <c r="C4" s="68">
        <v>562050</v>
      </c>
      <c r="D4" s="68" t="s">
        <v>199</v>
      </c>
      <c r="E4" s="68">
        <v>104024</v>
      </c>
    </row>
    <row r="5" spans="1:5" x14ac:dyDescent="0.25">
      <c r="A5" s="11" t="s">
        <v>141</v>
      </c>
      <c r="B5" s="68" t="s">
        <v>199</v>
      </c>
      <c r="C5" s="68">
        <v>582298</v>
      </c>
      <c r="D5" s="68" t="s">
        <v>199</v>
      </c>
      <c r="E5" s="68">
        <v>77821</v>
      </c>
    </row>
    <row r="6" spans="1:5" x14ac:dyDescent="0.25">
      <c r="A6" s="10" t="s">
        <v>35</v>
      </c>
      <c r="B6" s="72">
        <v>3512419</v>
      </c>
      <c r="C6" s="72">
        <v>6205532</v>
      </c>
      <c r="D6" s="72">
        <v>832887</v>
      </c>
      <c r="E6" s="72">
        <v>1920885</v>
      </c>
    </row>
    <row r="7" spans="1:5" x14ac:dyDescent="0.25">
      <c r="A7" s="11" t="s">
        <v>135</v>
      </c>
      <c r="B7" s="68" t="s">
        <v>199</v>
      </c>
      <c r="C7" s="68">
        <v>144389</v>
      </c>
      <c r="D7" s="68" t="s">
        <v>199</v>
      </c>
      <c r="E7" s="68">
        <v>39935</v>
      </c>
    </row>
    <row r="8" spans="1:5" x14ac:dyDescent="0.25">
      <c r="A8" s="11" t="s">
        <v>136</v>
      </c>
      <c r="B8" s="68">
        <v>1538633</v>
      </c>
      <c r="C8" s="68">
        <v>3106582</v>
      </c>
      <c r="D8" s="68">
        <v>399016</v>
      </c>
      <c r="E8" s="68">
        <v>842035</v>
      </c>
    </row>
    <row r="9" spans="1:5" x14ac:dyDescent="0.25">
      <c r="A9" s="11" t="s">
        <v>137</v>
      </c>
      <c r="B9" s="68">
        <v>1952481</v>
      </c>
      <c r="C9" s="68">
        <v>2643759</v>
      </c>
      <c r="D9" s="68">
        <v>428274</v>
      </c>
      <c r="E9" s="68">
        <v>991494</v>
      </c>
    </row>
    <row r="10" spans="1:5" x14ac:dyDescent="0.25">
      <c r="A10" s="11" t="s">
        <v>138</v>
      </c>
      <c r="B10" s="68">
        <v>21305</v>
      </c>
      <c r="C10" s="68">
        <v>310802</v>
      </c>
      <c r="D10" s="68">
        <v>5597</v>
      </c>
      <c r="E10" s="68">
        <v>47421</v>
      </c>
    </row>
    <row r="11" spans="1:5" x14ac:dyDescent="0.25">
      <c r="A11" s="10" t="s">
        <v>36</v>
      </c>
      <c r="B11" s="72" t="s">
        <v>199</v>
      </c>
      <c r="C11" s="72">
        <v>752418</v>
      </c>
      <c r="D11" s="72">
        <v>0</v>
      </c>
      <c r="E11" s="72">
        <v>327500</v>
      </c>
    </row>
    <row r="12" spans="1:5" ht="17.25" customHeight="1" x14ac:dyDescent="0.25">
      <c r="A12" s="11" t="s">
        <v>144</v>
      </c>
      <c r="B12" s="68" t="s">
        <v>199</v>
      </c>
      <c r="C12" s="68">
        <v>42616</v>
      </c>
      <c r="D12" s="68" t="s">
        <v>199</v>
      </c>
      <c r="E12" s="68">
        <v>15411</v>
      </c>
    </row>
    <row r="13" spans="1:5" ht="15.95" customHeight="1" x14ac:dyDescent="0.25">
      <c r="A13" s="11" t="s">
        <v>139</v>
      </c>
      <c r="B13" s="68" t="s">
        <v>199</v>
      </c>
      <c r="C13" s="68">
        <v>709802</v>
      </c>
      <c r="D13" s="68" t="s">
        <v>199</v>
      </c>
      <c r="E13" s="68">
        <v>312089</v>
      </c>
    </row>
    <row r="14" spans="1:5" ht="15.95" customHeight="1" x14ac:dyDescent="0.25">
      <c r="A14" s="4" t="s">
        <v>8</v>
      </c>
      <c r="B14" s="72">
        <f>SUM(B11,B6,B3)</f>
        <v>3512419</v>
      </c>
      <c r="C14" s="72">
        <f t="shared" ref="C14:E14" si="0">SUM(C11,C6,C3)</f>
        <v>8102298</v>
      </c>
      <c r="D14" s="72">
        <f t="shared" si="0"/>
        <v>832887</v>
      </c>
      <c r="E14" s="72">
        <f t="shared" si="0"/>
        <v>2430230</v>
      </c>
    </row>
    <row r="15" spans="1:5" x14ac:dyDescent="0.25">
      <c r="C15" s="33"/>
      <c r="D15" s="33"/>
      <c r="E15" s="33"/>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B9" sqref="B9"/>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60"/>
      <c r="B1" s="123" t="s">
        <v>204</v>
      </c>
      <c r="C1" s="123"/>
      <c r="D1" s="123"/>
      <c r="E1" s="123" t="s">
        <v>76</v>
      </c>
      <c r="F1" s="123"/>
      <c r="G1" s="123"/>
    </row>
    <row r="2" spans="1:7" ht="15.75" x14ac:dyDescent="0.25">
      <c r="A2" s="42" t="s">
        <v>133</v>
      </c>
      <c r="B2" s="42" t="s">
        <v>203</v>
      </c>
      <c r="C2" s="42" t="s">
        <v>39</v>
      </c>
      <c r="D2" s="42" t="s">
        <v>36</v>
      </c>
      <c r="E2" s="42" t="s">
        <v>38</v>
      </c>
      <c r="F2" s="42" t="s">
        <v>39</v>
      </c>
      <c r="G2" s="42" t="s">
        <v>36</v>
      </c>
    </row>
    <row r="3" spans="1:7" x14ac:dyDescent="0.25">
      <c r="A3" s="10" t="s">
        <v>33</v>
      </c>
      <c r="B3" s="72">
        <v>46259</v>
      </c>
      <c r="C3" s="72">
        <v>533531</v>
      </c>
      <c r="D3" s="72">
        <v>564558</v>
      </c>
      <c r="E3" s="72">
        <v>13707</v>
      </c>
      <c r="F3" s="72">
        <v>63680</v>
      </c>
      <c r="G3" s="72">
        <v>104458</v>
      </c>
    </row>
    <row r="4" spans="1:7" x14ac:dyDescent="0.25">
      <c r="A4" s="11" t="s">
        <v>136</v>
      </c>
      <c r="B4" s="68" t="s">
        <v>198</v>
      </c>
      <c r="C4" s="68" t="s">
        <v>198</v>
      </c>
      <c r="D4" s="68">
        <v>562050</v>
      </c>
      <c r="E4" s="68" t="s">
        <v>198</v>
      </c>
      <c r="F4" s="68" t="s">
        <v>198</v>
      </c>
      <c r="G4" s="68">
        <v>104024</v>
      </c>
    </row>
    <row r="5" spans="1:7" x14ac:dyDescent="0.25">
      <c r="A5" s="11" t="s">
        <v>141</v>
      </c>
      <c r="B5" s="68">
        <v>46259</v>
      </c>
      <c r="C5" s="68">
        <v>533531</v>
      </c>
      <c r="D5" s="68">
        <v>2508</v>
      </c>
      <c r="E5" s="68">
        <v>13707</v>
      </c>
      <c r="F5" s="68">
        <v>63680</v>
      </c>
      <c r="G5" s="68">
        <v>434</v>
      </c>
    </row>
    <row r="6" spans="1:7" x14ac:dyDescent="0.25">
      <c r="A6" s="11" t="s">
        <v>138</v>
      </c>
      <c r="B6" s="68" t="s">
        <v>198</v>
      </c>
      <c r="C6" s="68" t="s">
        <v>198</v>
      </c>
      <c r="D6" s="68" t="s">
        <v>198</v>
      </c>
      <c r="E6" s="68" t="s">
        <v>198</v>
      </c>
      <c r="F6" s="68" t="s">
        <v>198</v>
      </c>
      <c r="G6" s="68" t="s">
        <v>198</v>
      </c>
    </row>
    <row r="7" spans="1:7" x14ac:dyDescent="0.25">
      <c r="A7" s="10" t="s">
        <v>35</v>
      </c>
      <c r="B7" s="72">
        <v>778623</v>
      </c>
      <c r="C7" s="72">
        <v>3696070</v>
      </c>
      <c r="D7" s="72">
        <v>5243258</v>
      </c>
      <c r="E7" s="72">
        <v>296627</v>
      </c>
      <c r="F7" s="72">
        <v>1090392</v>
      </c>
      <c r="G7" s="72">
        <v>1366754</v>
      </c>
    </row>
    <row r="8" spans="1:7" x14ac:dyDescent="0.25">
      <c r="A8" s="11" t="s">
        <v>135</v>
      </c>
      <c r="B8" s="68" t="s">
        <v>198</v>
      </c>
      <c r="C8" s="68" t="s">
        <v>198</v>
      </c>
      <c r="D8" s="68">
        <v>144389</v>
      </c>
      <c r="E8" s="68" t="s">
        <v>198</v>
      </c>
      <c r="F8" s="68" t="s">
        <v>198</v>
      </c>
      <c r="G8" s="68">
        <v>39935</v>
      </c>
    </row>
    <row r="9" spans="1:7" x14ac:dyDescent="0.25">
      <c r="A9" s="11" t="s">
        <v>136</v>
      </c>
      <c r="B9" s="68" t="s">
        <v>198</v>
      </c>
      <c r="C9" s="68" t="s">
        <v>198</v>
      </c>
      <c r="D9" s="68">
        <v>4645215</v>
      </c>
      <c r="E9" s="68" t="s">
        <v>198</v>
      </c>
      <c r="F9" s="68" t="s">
        <v>198</v>
      </c>
      <c r="G9" s="68">
        <v>1241051</v>
      </c>
    </row>
    <row r="10" spans="1:7" x14ac:dyDescent="0.25">
      <c r="A10" s="11" t="s">
        <v>137</v>
      </c>
      <c r="B10" s="66">
        <v>778623</v>
      </c>
      <c r="C10" s="66">
        <v>3696070</v>
      </c>
      <c r="D10" s="66">
        <v>121547</v>
      </c>
      <c r="E10" s="68">
        <v>296627</v>
      </c>
      <c r="F10" s="68">
        <v>1090392</v>
      </c>
      <c r="G10" s="68">
        <v>32750</v>
      </c>
    </row>
    <row r="11" spans="1:7" x14ac:dyDescent="0.25">
      <c r="A11" s="11" t="s">
        <v>138</v>
      </c>
      <c r="B11" s="68" t="s">
        <v>198</v>
      </c>
      <c r="C11" s="68" t="s">
        <v>198</v>
      </c>
      <c r="D11" s="68">
        <v>332107</v>
      </c>
      <c r="E11" s="68" t="s">
        <v>198</v>
      </c>
      <c r="F11" s="68" t="s">
        <v>198</v>
      </c>
      <c r="G11" s="68">
        <v>53018</v>
      </c>
    </row>
    <row r="12" spans="1:7" s="34" customFormat="1" x14ac:dyDescent="0.25">
      <c r="A12" s="10" t="s">
        <v>66</v>
      </c>
      <c r="B12" s="72" t="s">
        <v>198</v>
      </c>
      <c r="C12" s="72" t="s">
        <v>198</v>
      </c>
      <c r="D12" s="72">
        <v>752418</v>
      </c>
      <c r="E12" s="72" t="s">
        <v>198</v>
      </c>
      <c r="F12" s="72" t="s">
        <v>198</v>
      </c>
      <c r="G12" s="72">
        <v>327500</v>
      </c>
    </row>
    <row r="13" spans="1:7" x14ac:dyDescent="0.25">
      <c r="A13" s="4" t="s">
        <v>8</v>
      </c>
      <c r="B13" s="72">
        <f>SUM(B12,B7,B3)</f>
        <v>824882</v>
      </c>
      <c r="C13" s="72">
        <f t="shared" ref="C13:G13" si="0">SUM(C12,C7,C3)</f>
        <v>4229601</v>
      </c>
      <c r="D13" s="72">
        <f t="shared" si="0"/>
        <v>6560234</v>
      </c>
      <c r="E13" s="72">
        <f t="shared" si="0"/>
        <v>310334</v>
      </c>
      <c r="F13" s="72">
        <f t="shared" si="0"/>
        <v>1154072</v>
      </c>
      <c r="G13" s="72">
        <f t="shared" si="0"/>
        <v>1798712</v>
      </c>
    </row>
    <row r="14" spans="1:7" ht="15" customHeight="1" x14ac:dyDescent="0.25">
      <c r="A14" s="118" t="s">
        <v>142</v>
      </c>
      <c r="B14" s="119"/>
      <c r="C14" s="119"/>
      <c r="D14" s="119"/>
      <c r="E14" s="119"/>
      <c r="F14" s="119"/>
      <c r="G14" s="120"/>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10" sqref="A10"/>
    </sheetView>
  </sheetViews>
  <sheetFormatPr defaultRowHeight="15" x14ac:dyDescent="0.25"/>
  <cols>
    <col min="1" max="1" width="20.7109375" bestFit="1" customWidth="1"/>
    <col min="2" max="4" width="14.7109375" customWidth="1"/>
  </cols>
  <sheetData>
    <row r="1" spans="1:4" ht="68.25" customHeight="1" x14ac:dyDescent="0.25">
      <c r="A1" s="108" t="s">
        <v>211</v>
      </c>
      <c r="B1" s="108"/>
      <c r="C1" s="108"/>
      <c r="D1" s="108"/>
    </row>
    <row r="2" spans="1:4" ht="25.5" customHeight="1" x14ac:dyDescent="0.25">
      <c r="A2" s="108" t="s">
        <v>81</v>
      </c>
      <c r="B2" s="108"/>
      <c r="C2" s="108"/>
      <c r="D2" s="108"/>
    </row>
    <row r="3" spans="1:4" ht="15" customHeight="1" x14ac:dyDescent="0.25">
      <c r="A3" s="108" t="s">
        <v>82</v>
      </c>
      <c r="B3" s="108"/>
      <c r="C3" s="108"/>
      <c r="D3" s="108"/>
    </row>
    <row r="4" spans="1:4" ht="15" customHeight="1" x14ac:dyDescent="0.25">
      <c r="A4" s="114" t="s">
        <v>83</v>
      </c>
      <c r="B4" s="115"/>
      <c r="C4" s="115"/>
      <c r="D4" s="115"/>
    </row>
    <row r="5" spans="1:4" ht="15" customHeight="1" x14ac:dyDescent="0.25">
      <c r="A5" s="108" t="s">
        <v>84</v>
      </c>
      <c r="B5" s="108"/>
      <c r="C5" s="108"/>
      <c r="D5" s="108"/>
    </row>
    <row r="6" spans="1:4" ht="25.5" customHeight="1" x14ac:dyDescent="0.25">
      <c r="A6" s="108" t="s">
        <v>85</v>
      </c>
      <c r="B6" s="108"/>
      <c r="C6" s="108"/>
      <c r="D6" s="108"/>
    </row>
    <row r="7" spans="1:4" x14ac:dyDescent="0.25">
      <c r="A7" s="108" t="s">
        <v>212</v>
      </c>
      <c r="B7" s="108"/>
      <c r="C7" s="108"/>
      <c r="D7" s="108"/>
    </row>
    <row r="8" spans="1:4" ht="30" customHeight="1" x14ac:dyDescent="0.25">
      <c r="A8" s="109" t="s">
        <v>12</v>
      </c>
      <c r="B8" s="109"/>
      <c r="C8" s="109"/>
      <c r="D8" s="109"/>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8" sqref="A1:D8"/>
    </sheetView>
  </sheetViews>
  <sheetFormatPr defaultRowHeight="15" x14ac:dyDescent="0.25"/>
  <cols>
    <col min="1" max="1" width="20.7109375" style="5" bestFit="1" customWidth="1"/>
    <col min="2" max="4" width="14.7109375" style="5" customWidth="1"/>
    <col min="5" max="16384" width="9.140625" style="5"/>
  </cols>
  <sheetData>
    <row r="1" spans="1:4" x14ac:dyDescent="0.25">
      <c r="A1" s="61" t="s">
        <v>133</v>
      </c>
      <c r="B1" s="41" t="s">
        <v>134</v>
      </c>
      <c r="C1" s="41" t="s">
        <v>1</v>
      </c>
      <c r="D1" s="41" t="s">
        <v>8</v>
      </c>
    </row>
    <row r="2" spans="1:4" x14ac:dyDescent="0.25">
      <c r="A2" s="54" t="s">
        <v>33</v>
      </c>
      <c r="B2" s="72">
        <v>0</v>
      </c>
      <c r="C2" s="72">
        <v>10</v>
      </c>
      <c r="D2" s="72">
        <v>10</v>
      </c>
    </row>
    <row r="3" spans="1:4" x14ac:dyDescent="0.25">
      <c r="A3" s="9" t="s">
        <v>205</v>
      </c>
      <c r="B3" s="68">
        <v>0</v>
      </c>
      <c r="C3" s="68">
        <v>10</v>
      </c>
      <c r="D3" s="68">
        <v>10</v>
      </c>
    </row>
    <row r="4" spans="1:4" x14ac:dyDescent="0.25">
      <c r="A4" s="54" t="s">
        <v>35</v>
      </c>
      <c r="B4" s="72">
        <v>6321</v>
      </c>
      <c r="C4" s="72">
        <v>73</v>
      </c>
      <c r="D4" s="72">
        <v>6394</v>
      </c>
    </row>
    <row r="5" spans="1:4" x14ac:dyDescent="0.25">
      <c r="A5" s="9" t="s">
        <v>194</v>
      </c>
      <c r="B5" s="68">
        <v>3049</v>
      </c>
      <c r="C5" s="68">
        <v>25</v>
      </c>
      <c r="D5" s="68">
        <v>3074</v>
      </c>
    </row>
    <row r="6" spans="1:4" x14ac:dyDescent="0.25">
      <c r="A6" s="9" t="s">
        <v>141</v>
      </c>
      <c r="B6" s="68">
        <v>3272</v>
      </c>
      <c r="C6" s="68">
        <v>48</v>
      </c>
      <c r="D6" s="68">
        <v>3320</v>
      </c>
    </row>
    <row r="7" spans="1:4" x14ac:dyDescent="0.25">
      <c r="A7" s="54" t="s">
        <v>36</v>
      </c>
      <c r="B7" s="72">
        <v>6</v>
      </c>
      <c r="C7" s="72">
        <v>20</v>
      </c>
      <c r="D7" s="72">
        <v>26</v>
      </c>
    </row>
    <row r="8" spans="1:4" x14ac:dyDescent="0.25">
      <c r="A8" s="54" t="s">
        <v>8</v>
      </c>
      <c r="B8" s="72">
        <f>SUM(B7,B2,B4)</f>
        <v>6327</v>
      </c>
      <c r="C8" s="72">
        <f t="shared" ref="C8:D8" si="0">SUM(C7,C2,C4)</f>
        <v>103</v>
      </c>
      <c r="D8" s="72">
        <f t="shared" si="0"/>
        <v>6430</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5" sqref="A1:E5"/>
    </sheetView>
  </sheetViews>
  <sheetFormatPr defaultRowHeight="15" x14ac:dyDescent="0.25"/>
  <cols>
    <col min="1" max="1" width="20.7109375" style="5" bestFit="1" customWidth="1"/>
    <col min="2" max="5" width="12.7109375" style="5" customWidth="1"/>
    <col min="6" max="16384" width="9.140625" style="5"/>
  </cols>
  <sheetData>
    <row r="1" spans="1:5" x14ac:dyDescent="0.25">
      <c r="A1" s="41" t="s">
        <v>133</v>
      </c>
      <c r="B1" s="41" t="s">
        <v>203</v>
      </c>
      <c r="C1" s="41" t="s">
        <v>39</v>
      </c>
      <c r="D1" s="41" t="s">
        <v>36</v>
      </c>
      <c r="E1" s="41" t="s">
        <v>8</v>
      </c>
    </row>
    <row r="2" spans="1:5" x14ac:dyDescent="0.25">
      <c r="A2" s="54" t="s">
        <v>33</v>
      </c>
      <c r="B2" s="72">
        <v>0</v>
      </c>
      <c r="C2" s="72">
        <v>6</v>
      </c>
      <c r="D2" s="72">
        <v>4</v>
      </c>
      <c r="E2" s="72">
        <f t="shared" ref="E2:E3" si="0">SUM(B2:D2)</f>
        <v>10</v>
      </c>
    </row>
    <row r="3" spans="1:5" x14ac:dyDescent="0.25">
      <c r="A3" s="54" t="s">
        <v>35</v>
      </c>
      <c r="B3" s="72">
        <v>1651</v>
      </c>
      <c r="C3" s="72">
        <v>1664</v>
      </c>
      <c r="D3" s="72">
        <v>3079</v>
      </c>
      <c r="E3" s="72">
        <f t="shared" si="0"/>
        <v>6394</v>
      </c>
    </row>
    <row r="4" spans="1:5" x14ac:dyDescent="0.25">
      <c r="A4" s="54" t="s">
        <v>36</v>
      </c>
      <c r="B4" s="72" t="s">
        <v>199</v>
      </c>
      <c r="C4" s="72" t="s">
        <v>199</v>
      </c>
      <c r="D4" s="72">
        <v>26</v>
      </c>
      <c r="E4" s="72">
        <f>SUM(B4:D4)</f>
        <v>26</v>
      </c>
    </row>
    <row r="5" spans="1:5" x14ac:dyDescent="0.25">
      <c r="A5" s="55" t="s">
        <v>8</v>
      </c>
      <c r="B5" s="72">
        <f>SUM(B2:B4)</f>
        <v>1651</v>
      </c>
      <c r="C5" s="72">
        <f t="shared" ref="C5:E5" si="1">SUM(C2:C4)</f>
        <v>1670</v>
      </c>
      <c r="D5" s="72">
        <f t="shared" si="1"/>
        <v>3109</v>
      </c>
      <c r="E5" s="72">
        <f t="shared" si="1"/>
        <v>6430</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A7" sqref="A1:E7"/>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61" t="s">
        <v>0</v>
      </c>
      <c r="B1" s="124" t="s">
        <v>143</v>
      </c>
      <c r="C1" s="124"/>
      <c r="D1" s="124" t="s">
        <v>76</v>
      </c>
      <c r="E1" s="124"/>
    </row>
    <row r="2" spans="1:5" x14ac:dyDescent="0.25">
      <c r="A2" s="41" t="s">
        <v>133</v>
      </c>
      <c r="B2" s="41" t="s">
        <v>134</v>
      </c>
      <c r="C2" s="41" t="s">
        <v>1</v>
      </c>
      <c r="D2" s="41" t="s">
        <v>3</v>
      </c>
      <c r="E2" s="41" t="s">
        <v>1</v>
      </c>
    </row>
    <row r="3" spans="1:5" x14ac:dyDescent="0.25">
      <c r="A3" s="54" t="s">
        <v>33</v>
      </c>
      <c r="B3" s="68" t="s">
        <v>199</v>
      </c>
      <c r="C3" s="68">
        <v>14</v>
      </c>
      <c r="D3" s="68" t="s">
        <v>199</v>
      </c>
      <c r="E3" s="58">
        <v>6</v>
      </c>
    </row>
    <row r="4" spans="1:5" x14ac:dyDescent="0.25">
      <c r="A4" s="54" t="s">
        <v>35</v>
      </c>
      <c r="B4" s="68">
        <v>6428</v>
      </c>
      <c r="C4" s="68">
        <v>60</v>
      </c>
      <c r="D4" s="68">
        <v>6212</v>
      </c>
      <c r="E4" s="58">
        <v>86</v>
      </c>
    </row>
    <row r="5" spans="1:5" s="43" customFormat="1" x14ac:dyDescent="0.25">
      <c r="A5" s="54" t="s">
        <v>66</v>
      </c>
      <c r="B5" s="68">
        <v>6</v>
      </c>
      <c r="C5" s="68">
        <v>20</v>
      </c>
      <c r="D5" s="68">
        <v>6</v>
      </c>
      <c r="E5" s="68">
        <v>20</v>
      </c>
    </row>
    <row r="6" spans="1:5" ht="15.95" customHeight="1" x14ac:dyDescent="0.25">
      <c r="A6" s="55" t="s">
        <v>8</v>
      </c>
      <c r="B6" s="72">
        <f>SUM(B3:B5)</f>
        <v>6434</v>
      </c>
      <c r="C6" s="72">
        <f t="shared" ref="C6:E6" si="0">SUM(C3:C5)</f>
        <v>94</v>
      </c>
      <c r="D6" s="72">
        <f t="shared" si="0"/>
        <v>6218</v>
      </c>
      <c r="E6" s="72">
        <f t="shared" si="0"/>
        <v>112</v>
      </c>
    </row>
    <row r="7" spans="1:5" ht="18" customHeight="1" x14ac:dyDescent="0.25">
      <c r="A7" s="110" t="s">
        <v>142</v>
      </c>
      <c r="B7" s="111"/>
      <c r="C7" s="111"/>
      <c r="D7" s="111"/>
      <c r="E7" s="112"/>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A7" sqref="A1:G7"/>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61" t="s">
        <v>0</v>
      </c>
      <c r="B1" s="124" t="s">
        <v>204</v>
      </c>
      <c r="C1" s="124"/>
      <c r="D1" s="124"/>
      <c r="E1" s="124" t="s">
        <v>76</v>
      </c>
      <c r="F1" s="124"/>
      <c r="G1" s="124"/>
    </row>
    <row r="2" spans="1:7" x14ac:dyDescent="0.25">
      <c r="A2" s="41" t="s">
        <v>133</v>
      </c>
      <c r="B2" s="41" t="s">
        <v>203</v>
      </c>
      <c r="C2" s="41" t="s">
        <v>39</v>
      </c>
      <c r="D2" s="41" t="s">
        <v>36</v>
      </c>
      <c r="E2" s="41" t="s">
        <v>38</v>
      </c>
      <c r="F2" s="41" t="s">
        <v>39</v>
      </c>
      <c r="G2" s="41" t="s">
        <v>36</v>
      </c>
    </row>
    <row r="3" spans="1:7" x14ac:dyDescent="0.25">
      <c r="A3" s="54" t="s">
        <v>33</v>
      </c>
      <c r="B3" s="68">
        <v>0</v>
      </c>
      <c r="C3" s="68">
        <v>7</v>
      </c>
      <c r="D3" s="68">
        <v>7</v>
      </c>
      <c r="E3" s="68">
        <v>0</v>
      </c>
      <c r="F3" s="68">
        <v>5</v>
      </c>
      <c r="G3" s="68">
        <v>1</v>
      </c>
    </row>
    <row r="4" spans="1:7" x14ac:dyDescent="0.25">
      <c r="A4" s="54" t="s">
        <v>35</v>
      </c>
      <c r="B4" s="68">
        <v>1291</v>
      </c>
      <c r="C4" s="68">
        <v>1434</v>
      </c>
      <c r="D4" s="68">
        <v>3763</v>
      </c>
      <c r="E4" s="68">
        <v>2010</v>
      </c>
      <c r="F4" s="68">
        <v>1894</v>
      </c>
      <c r="G4" s="68">
        <v>2394</v>
      </c>
    </row>
    <row r="5" spans="1:7" s="44" customFormat="1" x14ac:dyDescent="0.25">
      <c r="A5" s="54" t="s">
        <v>66</v>
      </c>
      <c r="B5" s="68" t="s">
        <v>198</v>
      </c>
      <c r="C5" s="68" t="s">
        <v>198</v>
      </c>
      <c r="D5" s="68">
        <v>26</v>
      </c>
      <c r="E5" s="68" t="s">
        <v>198</v>
      </c>
      <c r="F5" s="68" t="s">
        <v>198</v>
      </c>
      <c r="G5" s="68">
        <v>26</v>
      </c>
    </row>
    <row r="6" spans="1:7" x14ac:dyDescent="0.25">
      <c r="A6" s="55" t="s">
        <v>8</v>
      </c>
      <c r="B6" s="72">
        <f>SUM(B3:B5)</f>
        <v>1291</v>
      </c>
      <c r="C6" s="72">
        <f t="shared" ref="C6:G6" si="0">SUM(C3:C5)</f>
        <v>1441</v>
      </c>
      <c r="D6" s="72">
        <f t="shared" si="0"/>
        <v>3796</v>
      </c>
      <c r="E6" s="72">
        <f t="shared" si="0"/>
        <v>2010</v>
      </c>
      <c r="F6" s="72">
        <f t="shared" si="0"/>
        <v>1899</v>
      </c>
      <c r="G6" s="72">
        <f t="shared" si="0"/>
        <v>2421</v>
      </c>
    </row>
    <row r="7" spans="1:7" ht="19.5" customHeight="1" x14ac:dyDescent="0.25">
      <c r="A7" s="118" t="s">
        <v>142</v>
      </c>
      <c r="B7" s="119"/>
      <c r="C7" s="119"/>
      <c r="D7" s="119"/>
      <c r="E7" s="119"/>
      <c r="F7" s="119"/>
      <c r="G7" s="120"/>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I11" sqref="I11"/>
    </sheetView>
  </sheetViews>
  <sheetFormatPr defaultRowHeight="15" x14ac:dyDescent="0.25"/>
  <cols>
    <col min="1" max="1" width="20.7109375" bestFit="1" customWidth="1"/>
    <col min="2" max="4" width="14.7109375" customWidth="1"/>
  </cols>
  <sheetData>
    <row r="1" spans="1:4" ht="72" customHeight="1" x14ac:dyDescent="0.25">
      <c r="A1" s="109" t="s">
        <v>213</v>
      </c>
      <c r="B1" s="109"/>
      <c r="C1" s="109"/>
      <c r="D1" s="109"/>
    </row>
    <row r="2" spans="1:4" ht="25.5" customHeight="1" x14ac:dyDescent="0.25">
      <c r="A2" s="108" t="s">
        <v>81</v>
      </c>
      <c r="B2" s="108"/>
      <c r="C2" s="108"/>
      <c r="D2" s="108"/>
    </row>
    <row r="3" spans="1:4" x14ac:dyDescent="0.25">
      <c r="A3" s="108" t="s">
        <v>82</v>
      </c>
      <c r="B3" s="108"/>
      <c r="C3" s="108"/>
      <c r="D3" s="108"/>
    </row>
    <row r="4" spans="1:4" x14ac:dyDescent="0.25">
      <c r="A4" s="109" t="s">
        <v>145</v>
      </c>
      <c r="B4" s="109"/>
      <c r="C4" s="109"/>
      <c r="D4" s="109"/>
    </row>
    <row r="5" spans="1:4" x14ac:dyDescent="0.25">
      <c r="A5" s="110" t="s">
        <v>146</v>
      </c>
      <c r="B5" s="111"/>
      <c r="C5" s="111"/>
      <c r="D5" s="112"/>
    </row>
    <row r="6" spans="1:4" ht="25.5" customHeight="1" x14ac:dyDescent="0.25">
      <c r="A6" s="125" t="s">
        <v>12</v>
      </c>
      <c r="B6" s="125"/>
      <c r="C6" s="125"/>
      <c r="D6" s="125"/>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9" sqref="A1:D9"/>
    </sheetView>
  </sheetViews>
  <sheetFormatPr defaultRowHeight="15" x14ac:dyDescent="0.25"/>
  <cols>
    <col min="1" max="1" width="20.7109375" style="5" bestFit="1" customWidth="1"/>
    <col min="2" max="4" width="14.7109375" style="5" customWidth="1"/>
    <col min="5" max="16384" width="9.140625" style="5"/>
  </cols>
  <sheetData>
    <row r="1" spans="1:4" x14ac:dyDescent="0.25">
      <c r="A1" s="61" t="s">
        <v>133</v>
      </c>
      <c r="B1" s="41" t="s">
        <v>134</v>
      </c>
      <c r="C1" s="41" t="s">
        <v>1</v>
      </c>
      <c r="D1" s="41" t="s">
        <v>8</v>
      </c>
    </row>
    <row r="2" spans="1:4" x14ac:dyDescent="0.25">
      <c r="A2" s="54" t="s">
        <v>33</v>
      </c>
      <c r="B2" s="72">
        <v>0</v>
      </c>
      <c r="C2" s="72">
        <v>854</v>
      </c>
      <c r="D2" s="72">
        <f t="shared" ref="D2:D8" si="0">SUM(B2:C2)</f>
        <v>854</v>
      </c>
    </row>
    <row r="3" spans="1:4" x14ac:dyDescent="0.25">
      <c r="A3" s="54" t="s">
        <v>35</v>
      </c>
      <c r="B3" s="72">
        <f>SUM(B4:B6)</f>
        <v>196133</v>
      </c>
      <c r="C3" s="72">
        <f>SUM(C4:C6)</f>
        <v>4220</v>
      </c>
      <c r="D3" s="72">
        <f t="shared" si="0"/>
        <v>200353</v>
      </c>
    </row>
    <row r="4" spans="1:4" x14ac:dyDescent="0.25">
      <c r="A4" s="9" t="s">
        <v>34</v>
      </c>
      <c r="B4" s="68">
        <v>100406</v>
      </c>
      <c r="C4" s="68">
        <v>509</v>
      </c>
      <c r="D4" s="72">
        <f t="shared" si="0"/>
        <v>100915</v>
      </c>
    </row>
    <row r="5" spans="1:4" x14ac:dyDescent="0.25">
      <c r="A5" s="9" t="s">
        <v>158</v>
      </c>
      <c r="B5" s="68">
        <v>93818</v>
      </c>
      <c r="C5" s="68">
        <v>3527</v>
      </c>
      <c r="D5" s="72">
        <f t="shared" si="0"/>
        <v>97345</v>
      </c>
    </row>
    <row r="6" spans="1:4" x14ac:dyDescent="0.25">
      <c r="A6" s="9" t="s">
        <v>36</v>
      </c>
      <c r="B6" s="68">
        <v>1909</v>
      </c>
      <c r="C6" s="68">
        <v>184</v>
      </c>
      <c r="D6" s="72">
        <f t="shared" si="0"/>
        <v>2093</v>
      </c>
    </row>
    <row r="7" spans="1:4" x14ac:dyDescent="0.25">
      <c r="A7" s="54" t="s">
        <v>66</v>
      </c>
      <c r="B7" s="72">
        <v>1311</v>
      </c>
      <c r="C7" s="72">
        <v>3656</v>
      </c>
      <c r="D7" s="72">
        <f t="shared" si="0"/>
        <v>4967</v>
      </c>
    </row>
    <row r="8" spans="1:4" x14ac:dyDescent="0.25">
      <c r="A8" s="6" t="s">
        <v>8</v>
      </c>
      <c r="B8" s="72">
        <f>SUM(B7,B3,B2)</f>
        <v>197444</v>
      </c>
      <c r="C8" s="72">
        <f>SUM(C7,C3,C2)</f>
        <v>8730</v>
      </c>
      <c r="D8" s="72">
        <f t="shared" si="0"/>
        <v>206174</v>
      </c>
    </row>
    <row r="9" spans="1:4" ht="27" customHeight="1" x14ac:dyDescent="0.25">
      <c r="A9" s="109" t="s">
        <v>142</v>
      </c>
      <c r="B9" s="109"/>
      <c r="C9" s="109"/>
      <c r="D9" s="126"/>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5" sqref="A1:E5"/>
    </sheetView>
  </sheetViews>
  <sheetFormatPr defaultRowHeight="15" x14ac:dyDescent="0.25"/>
  <cols>
    <col min="1" max="1" width="20.7109375" style="5" bestFit="1" customWidth="1"/>
    <col min="2" max="5" width="12.7109375" style="5" customWidth="1"/>
    <col min="6" max="16384" width="9.140625" style="5"/>
  </cols>
  <sheetData>
    <row r="1" spans="1:5" x14ac:dyDescent="0.25">
      <c r="A1" s="41" t="s">
        <v>133</v>
      </c>
      <c r="B1" s="41" t="s">
        <v>140</v>
      </c>
      <c r="C1" s="41" t="s">
        <v>39</v>
      </c>
      <c r="D1" s="41" t="s">
        <v>36</v>
      </c>
      <c r="E1" s="41" t="s">
        <v>8</v>
      </c>
    </row>
    <row r="2" spans="1:5" x14ac:dyDescent="0.25">
      <c r="A2" s="54" t="s">
        <v>200</v>
      </c>
      <c r="B2" s="72">
        <v>22433</v>
      </c>
      <c r="C2" s="72">
        <v>75568</v>
      </c>
      <c r="D2" s="72">
        <v>103204</v>
      </c>
      <c r="E2" s="72">
        <f t="shared" ref="E2" si="0">SUM(B2:D2)</f>
        <v>201205</v>
      </c>
    </row>
    <row r="3" spans="1:5" x14ac:dyDescent="0.25">
      <c r="A3" s="54" t="s">
        <v>66</v>
      </c>
      <c r="B3" s="72" t="s">
        <v>199</v>
      </c>
      <c r="C3" s="72" t="s">
        <v>199</v>
      </c>
      <c r="D3" s="72">
        <v>4967</v>
      </c>
      <c r="E3" s="72">
        <f>SUM(B3:D3)</f>
        <v>4967</v>
      </c>
    </row>
    <row r="4" spans="1:5" x14ac:dyDescent="0.25">
      <c r="A4" s="56" t="s">
        <v>8</v>
      </c>
      <c r="B4" s="72">
        <f>SUM(B3,B2)</f>
        <v>22433</v>
      </c>
      <c r="C4" s="72">
        <f t="shared" ref="C4:D4" si="1">SUM(C3,C2)</f>
        <v>75568</v>
      </c>
      <c r="D4" s="72">
        <f t="shared" si="1"/>
        <v>108171</v>
      </c>
      <c r="E4" s="72">
        <f>SUM(B4:D4)</f>
        <v>206172</v>
      </c>
    </row>
    <row r="5" spans="1:5" ht="15.75" customHeight="1" x14ac:dyDescent="0.25">
      <c r="A5" s="125" t="s">
        <v>142</v>
      </c>
      <c r="B5" s="125"/>
      <c r="C5" s="125"/>
      <c r="D5" s="125"/>
      <c r="E5" s="125"/>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9" sqref="D9"/>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74"/>
      <c r="B1" s="81" t="s">
        <v>195</v>
      </c>
      <c r="C1" s="81" t="s">
        <v>196</v>
      </c>
      <c r="D1" s="81" t="s">
        <v>202</v>
      </c>
      <c r="E1" s="81" t="s">
        <v>206</v>
      </c>
      <c r="F1" s="81" t="s">
        <v>207</v>
      </c>
    </row>
    <row r="2" spans="1:6" x14ac:dyDescent="0.25">
      <c r="A2" s="73" t="s">
        <v>52</v>
      </c>
      <c r="B2" s="78">
        <v>45331</v>
      </c>
      <c r="C2" s="78">
        <v>42518</v>
      </c>
      <c r="D2" s="78">
        <v>34267</v>
      </c>
      <c r="E2" s="78">
        <v>53172</v>
      </c>
      <c r="F2" s="78">
        <f>SUM(F3,F4)</f>
        <v>46411</v>
      </c>
    </row>
    <row r="3" spans="1:6" x14ac:dyDescent="0.25">
      <c r="A3" s="75" t="s">
        <v>186</v>
      </c>
      <c r="B3" s="77">
        <v>24855</v>
      </c>
      <c r="C3" s="77">
        <v>21695</v>
      </c>
      <c r="D3" s="77">
        <v>15181</v>
      </c>
      <c r="E3" s="77">
        <v>28219</v>
      </c>
      <c r="F3" s="77">
        <v>23842</v>
      </c>
    </row>
    <row r="4" spans="1:6" x14ac:dyDescent="0.25">
      <c r="A4" s="75" t="s">
        <v>138</v>
      </c>
      <c r="B4" s="77">
        <v>20476</v>
      </c>
      <c r="C4" s="77">
        <v>20823</v>
      </c>
      <c r="D4" s="77">
        <v>19086</v>
      </c>
      <c r="E4" s="77">
        <v>24953</v>
      </c>
      <c r="F4" s="77">
        <v>22569</v>
      </c>
    </row>
    <row r="5" spans="1:6" x14ac:dyDescent="0.25">
      <c r="A5" s="76" t="s">
        <v>2</v>
      </c>
      <c r="B5" s="78">
        <v>2964</v>
      </c>
      <c r="C5" s="78">
        <v>3176</v>
      </c>
      <c r="D5" s="78">
        <v>1012</v>
      </c>
      <c r="E5" s="78">
        <v>2314</v>
      </c>
      <c r="F5" s="78">
        <f>SUM(F6,F7)</f>
        <v>1870</v>
      </c>
    </row>
    <row r="6" spans="1:6" x14ac:dyDescent="0.25">
      <c r="A6" s="75" t="s">
        <v>187</v>
      </c>
      <c r="B6" s="77">
        <v>2355</v>
      </c>
      <c r="C6" s="77">
        <v>2092</v>
      </c>
      <c r="D6" s="77">
        <v>684</v>
      </c>
      <c r="E6" s="77">
        <v>1582</v>
      </c>
      <c r="F6" s="77">
        <v>1335</v>
      </c>
    </row>
    <row r="7" spans="1:6" x14ac:dyDescent="0.25">
      <c r="A7" s="75" t="s">
        <v>138</v>
      </c>
      <c r="B7" s="53">
        <v>609</v>
      </c>
      <c r="C7" s="53">
        <v>1084</v>
      </c>
      <c r="D7" s="53">
        <v>328</v>
      </c>
      <c r="E7" s="53">
        <v>732</v>
      </c>
      <c r="F7" s="53">
        <v>535</v>
      </c>
    </row>
    <row r="8" spans="1:6" x14ac:dyDescent="0.25">
      <c r="A8" s="76" t="s">
        <v>5</v>
      </c>
      <c r="B8" s="78">
        <v>13618</v>
      </c>
      <c r="C8" s="78">
        <v>14865</v>
      </c>
      <c r="D8" s="78">
        <v>23803</v>
      </c>
      <c r="E8" s="78">
        <v>19356</v>
      </c>
      <c r="F8" s="78">
        <f>SUM(F9,F10)</f>
        <v>12858</v>
      </c>
    </row>
    <row r="9" spans="1:6" x14ac:dyDescent="0.25">
      <c r="A9" s="75" t="s">
        <v>187</v>
      </c>
      <c r="B9" s="77">
        <v>7461</v>
      </c>
      <c r="C9" s="77">
        <v>7199</v>
      </c>
      <c r="D9" s="77">
        <v>12421</v>
      </c>
      <c r="E9" s="77">
        <v>10071</v>
      </c>
      <c r="F9" s="77">
        <v>6528</v>
      </c>
    </row>
    <row r="10" spans="1:6" x14ac:dyDescent="0.25">
      <c r="A10" s="75" t="s">
        <v>138</v>
      </c>
      <c r="B10" s="77">
        <v>6157</v>
      </c>
      <c r="C10" s="77">
        <v>7666</v>
      </c>
      <c r="D10" s="77">
        <v>11382</v>
      </c>
      <c r="E10" s="77">
        <v>9285</v>
      </c>
      <c r="F10" s="77">
        <v>6330</v>
      </c>
    </row>
    <row r="11" spans="1:6" x14ac:dyDescent="0.25">
      <c r="A11" s="76" t="s">
        <v>189</v>
      </c>
      <c r="B11" s="80" t="s">
        <v>4</v>
      </c>
      <c r="C11" s="80" t="s">
        <v>4</v>
      </c>
      <c r="D11" s="80" t="s">
        <v>4</v>
      </c>
      <c r="E11" s="80" t="s">
        <v>4</v>
      </c>
      <c r="F11" s="80" t="s">
        <v>4</v>
      </c>
    </row>
    <row r="12" spans="1:6" x14ac:dyDescent="0.25">
      <c r="A12" s="75" t="s">
        <v>187</v>
      </c>
      <c r="B12" s="79" t="s">
        <v>4</v>
      </c>
      <c r="C12" s="79" t="s">
        <v>4</v>
      </c>
      <c r="D12" s="79" t="s">
        <v>4</v>
      </c>
      <c r="E12" s="79" t="s">
        <v>4</v>
      </c>
      <c r="F12" s="79" t="s">
        <v>4</v>
      </c>
    </row>
    <row r="13" spans="1:6" x14ac:dyDescent="0.25">
      <c r="A13" s="75" t="s">
        <v>138</v>
      </c>
      <c r="B13" s="79" t="s">
        <v>4</v>
      </c>
      <c r="C13" s="79" t="s">
        <v>4</v>
      </c>
      <c r="D13" s="79" t="s">
        <v>4</v>
      </c>
      <c r="E13" s="79" t="s">
        <v>4</v>
      </c>
      <c r="F13" s="79" t="s">
        <v>4</v>
      </c>
    </row>
    <row r="14" spans="1:6" x14ac:dyDescent="0.25">
      <c r="A14" s="76" t="s">
        <v>6</v>
      </c>
      <c r="B14" s="80" t="s">
        <v>4</v>
      </c>
      <c r="C14" s="80" t="s">
        <v>4</v>
      </c>
      <c r="D14" s="80" t="s">
        <v>4</v>
      </c>
      <c r="E14" s="80" t="s">
        <v>4</v>
      </c>
      <c r="F14" s="80" t="s">
        <v>4</v>
      </c>
    </row>
    <row r="15" spans="1:6" x14ac:dyDescent="0.25">
      <c r="A15" s="75" t="s">
        <v>187</v>
      </c>
      <c r="B15" s="79" t="s">
        <v>4</v>
      </c>
      <c r="C15" s="79" t="s">
        <v>4</v>
      </c>
      <c r="D15" s="79" t="s">
        <v>4</v>
      </c>
      <c r="E15" s="79" t="s">
        <v>4</v>
      </c>
      <c r="F15" s="79" t="s">
        <v>4</v>
      </c>
    </row>
    <row r="16" spans="1:6" x14ac:dyDescent="0.25">
      <c r="A16" s="75" t="s">
        <v>138</v>
      </c>
      <c r="B16" s="79" t="s">
        <v>4</v>
      </c>
      <c r="C16" s="79" t="s">
        <v>4</v>
      </c>
      <c r="D16" s="79" t="s">
        <v>4</v>
      </c>
      <c r="E16" s="79" t="s">
        <v>4</v>
      </c>
      <c r="F16" s="79" t="s">
        <v>4</v>
      </c>
    </row>
    <row r="17" spans="1:6" x14ac:dyDescent="0.25">
      <c r="A17" s="76" t="s">
        <v>7</v>
      </c>
      <c r="B17" s="80" t="s">
        <v>4</v>
      </c>
      <c r="C17" s="80" t="s">
        <v>4</v>
      </c>
      <c r="D17" s="80" t="s">
        <v>4</v>
      </c>
      <c r="E17" s="80" t="s">
        <v>4</v>
      </c>
      <c r="F17" s="80" t="s">
        <v>4</v>
      </c>
    </row>
    <row r="18" spans="1:6" x14ac:dyDescent="0.25">
      <c r="A18" s="75" t="s">
        <v>187</v>
      </c>
      <c r="B18" s="77" t="s">
        <v>4</v>
      </c>
      <c r="C18" s="77" t="s">
        <v>4</v>
      </c>
      <c r="D18" s="77" t="s">
        <v>4</v>
      </c>
      <c r="E18" s="77" t="s">
        <v>4</v>
      </c>
      <c r="F18" s="77" t="s">
        <v>4</v>
      </c>
    </row>
    <row r="19" spans="1:6" x14ac:dyDescent="0.25">
      <c r="A19" s="75" t="s">
        <v>138</v>
      </c>
      <c r="B19" s="77" t="s">
        <v>4</v>
      </c>
      <c r="C19" s="77" t="s">
        <v>4</v>
      </c>
      <c r="D19" s="77" t="s">
        <v>4</v>
      </c>
      <c r="E19" s="77" t="s">
        <v>4</v>
      </c>
      <c r="F19" s="77" t="s">
        <v>4</v>
      </c>
    </row>
    <row r="20" spans="1:6" x14ac:dyDescent="0.25">
      <c r="A20" s="76" t="s">
        <v>8</v>
      </c>
      <c r="B20" s="78">
        <v>61913</v>
      </c>
      <c r="C20" s="78">
        <v>60559</v>
      </c>
      <c r="D20" s="78">
        <v>59082</v>
      </c>
      <c r="E20" s="78">
        <v>74842</v>
      </c>
      <c r="F20" s="78">
        <f>SUM(F2,F5,F8)</f>
        <v>61139</v>
      </c>
    </row>
    <row r="21" spans="1:6" x14ac:dyDescent="0.25">
      <c r="A21" s="93"/>
      <c r="B21" s="94"/>
      <c r="C21" s="94"/>
      <c r="D21" s="94"/>
      <c r="E21" s="94"/>
      <c r="F21" s="95"/>
    </row>
    <row r="22" spans="1:6" ht="108" customHeight="1" x14ac:dyDescent="0.25">
      <c r="A22" s="101" t="s">
        <v>191</v>
      </c>
      <c r="B22" s="102"/>
      <c r="C22" s="102"/>
      <c r="D22" s="102"/>
      <c r="E22" s="102"/>
      <c r="F22" s="103"/>
    </row>
    <row r="23" spans="1:6" ht="15" customHeight="1" x14ac:dyDescent="0.25">
      <c r="A23" s="101" t="s">
        <v>13</v>
      </c>
      <c r="B23" s="102"/>
      <c r="C23" s="102"/>
      <c r="D23" s="102"/>
      <c r="E23" s="102"/>
      <c r="F23" s="103"/>
    </row>
    <row r="24" spans="1:6" ht="18.75" customHeight="1" x14ac:dyDescent="0.25">
      <c r="A24" s="101" t="s">
        <v>14</v>
      </c>
      <c r="B24" s="102"/>
      <c r="C24" s="102"/>
      <c r="D24" s="102"/>
      <c r="E24" s="102"/>
      <c r="F24" s="103"/>
    </row>
    <row r="25" spans="1:6" ht="18" customHeight="1" x14ac:dyDescent="0.25">
      <c r="A25" s="101" t="s">
        <v>11</v>
      </c>
      <c r="B25" s="102"/>
      <c r="C25" s="102"/>
      <c r="D25" s="102"/>
      <c r="E25" s="102"/>
      <c r="F25" s="103"/>
    </row>
    <row r="26" spans="1:6" ht="30" customHeight="1" x14ac:dyDescent="0.25">
      <c r="A26" s="83" t="s">
        <v>12</v>
      </c>
      <c r="B26" s="84"/>
      <c r="C26" s="84"/>
      <c r="D26" s="84"/>
      <c r="E26" s="84"/>
      <c r="F26" s="85"/>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6" sqref="A1:E6"/>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61"/>
      <c r="B1" s="124" t="s">
        <v>143</v>
      </c>
      <c r="C1" s="124"/>
      <c r="D1" s="124" t="s">
        <v>76</v>
      </c>
      <c r="E1" s="124"/>
    </row>
    <row r="2" spans="1:5" x14ac:dyDescent="0.25">
      <c r="A2" s="41" t="s">
        <v>133</v>
      </c>
      <c r="B2" s="41" t="s">
        <v>134</v>
      </c>
      <c r="C2" s="41" t="s">
        <v>1</v>
      </c>
      <c r="D2" s="41" t="s">
        <v>3</v>
      </c>
      <c r="E2" s="41" t="s">
        <v>1</v>
      </c>
    </row>
    <row r="3" spans="1:5" x14ac:dyDescent="0.25">
      <c r="A3" s="54" t="s">
        <v>33</v>
      </c>
      <c r="B3" s="72" t="s">
        <v>199</v>
      </c>
      <c r="C3" s="72">
        <v>1027</v>
      </c>
      <c r="D3" s="72" t="s">
        <v>199</v>
      </c>
      <c r="E3" s="72">
        <v>681</v>
      </c>
    </row>
    <row r="4" spans="1:5" x14ac:dyDescent="0.25">
      <c r="A4" s="54" t="s">
        <v>201</v>
      </c>
      <c r="B4" s="72">
        <v>247332</v>
      </c>
      <c r="C4" s="72">
        <v>5258</v>
      </c>
      <c r="D4" s="72">
        <v>147555</v>
      </c>
      <c r="E4" s="72">
        <v>10494</v>
      </c>
    </row>
    <row r="5" spans="1:5" ht="15.95" customHeight="1" x14ac:dyDescent="0.25">
      <c r="A5" s="55" t="s">
        <v>8</v>
      </c>
      <c r="B5" s="72">
        <f>SUM(B4,B3)</f>
        <v>247332</v>
      </c>
      <c r="C5" s="72">
        <f t="shared" ref="C5:E5" si="0">SUM(C4,C3)</f>
        <v>6285</v>
      </c>
      <c r="D5" s="72">
        <f t="shared" si="0"/>
        <v>147555</v>
      </c>
      <c r="E5" s="72">
        <f t="shared" si="0"/>
        <v>11175</v>
      </c>
    </row>
    <row r="6" spans="1:5" ht="18.75" customHeight="1" x14ac:dyDescent="0.25">
      <c r="A6" s="125" t="s">
        <v>142</v>
      </c>
      <c r="B6" s="125"/>
      <c r="C6" s="125"/>
      <c r="D6" s="125"/>
      <c r="E6" s="125"/>
    </row>
    <row r="7" spans="1:5" x14ac:dyDescent="0.25">
      <c r="D7" s="35"/>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6" sqref="A1:G6"/>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61" t="s">
        <v>0</v>
      </c>
      <c r="B1" s="124" t="s">
        <v>204</v>
      </c>
      <c r="C1" s="124"/>
      <c r="D1" s="124"/>
      <c r="E1" s="124" t="s">
        <v>76</v>
      </c>
      <c r="F1" s="124"/>
      <c r="G1" s="124"/>
    </row>
    <row r="2" spans="1:7" x14ac:dyDescent="0.25">
      <c r="A2" s="41" t="s">
        <v>133</v>
      </c>
      <c r="B2" s="41" t="s">
        <v>203</v>
      </c>
      <c r="C2" s="41" t="s">
        <v>39</v>
      </c>
      <c r="D2" s="41" t="s">
        <v>36</v>
      </c>
      <c r="E2" s="41" t="s">
        <v>38</v>
      </c>
      <c r="F2" s="41" t="s">
        <v>39</v>
      </c>
      <c r="G2" s="41" t="s">
        <v>36</v>
      </c>
    </row>
    <row r="3" spans="1:7" x14ac:dyDescent="0.25">
      <c r="A3" s="54" t="s">
        <v>200</v>
      </c>
      <c r="B3" s="72">
        <v>23634</v>
      </c>
      <c r="C3" s="72">
        <v>83593</v>
      </c>
      <c r="D3" s="72">
        <v>141421</v>
      </c>
      <c r="E3" s="72">
        <v>21232</v>
      </c>
      <c r="F3" s="72">
        <v>67543</v>
      </c>
      <c r="G3" s="72">
        <v>64988</v>
      </c>
    </row>
    <row r="4" spans="1:7" x14ac:dyDescent="0.25">
      <c r="A4" s="54" t="s">
        <v>66</v>
      </c>
      <c r="B4" s="68" t="s">
        <v>198</v>
      </c>
      <c r="C4" s="68" t="s">
        <v>198</v>
      </c>
      <c r="D4" s="72">
        <v>4967</v>
      </c>
      <c r="E4" s="72" t="s">
        <v>198</v>
      </c>
      <c r="F4" s="72" t="s">
        <v>198</v>
      </c>
      <c r="G4" s="72">
        <v>4967</v>
      </c>
    </row>
    <row r="5" spans="1:7" x14ac:dyDescent="0.25">
      <c r="A5" s="55" t="s">
        <v>8</v>
      </c>
      <c r="B5" s="72">
        <f>SUM(B4,B3)</f>
        <v>23634</v>
      </c>
      <c r="C5" s="72">
        <f t="shared" ref="C5:G5" si="0">SUM(C4,C3)</f>
        <v>83593</v>
      </c>
      <c r="D5" s="72">
        <f t="shared" si="0"/>
        <v>146388</v>
      </c>
      <c r="E5" s="72">
        <f t="shared" si="0"/>
        <v>21232</v>
      </c>
      <c r="F5" s="72">
        <f t="shared" si="0"/>
        <v>67543</v>
      </c>
      <c r="G5" s="72">
        <f t="shared" si="0"/>
        <v>69955</v>
      </c>
    </row>
    <row r="6" spans="1:7" ht="20.25" customHeight="1" x14ac:dyDescent="0.25">
      <c r="A6" s="118" t="s">
        <v>142</v>
      </c>
      <c r="B6" s="119"/>
      <c r="C6" s="119"/>
      <c r="D6" s="119"/>
      <c r="E6" s="119"/>
      <c r="F6" s="119"/>
      <c r="G6" s="120"/>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2" sqref="A2:D2"/>
    </sheetView>
  </sheetViews>
  <sheetFormatPr defaultRowHeight="15" x14ac:dyDescent="0.25"/>
  <cols>
    <col min="1" max="1" width="20.7109375" bestFit="1" customWidth="1"/>
    <col min="2" max="4" width="14.7109375" customWidth="1"/>
  </cols>
  <sheetData>
    <row r="1" spans="1:4" ht="88.5" customHeight="1" x14ac:dyDescent="0.25">
      <c r="A1" s="109" t="s">
        <v>215</v>
      </c>
      <c r="B1" s="109"/>
      <c r="C1" s="109"/>
      <c r="D1" s="109"/>
    </row>
    <row r="2" spans="1:4" ht="25.5" customHeight="1" x14ac:dyDescent="0.25">
      <c r="A2" s="108" t="s">
        <v>81</v>
      </c>
      <c r="B2" s="108"/>
      <c r="C2" s="108"/>
      <c r="D2" s="108"/>
    </row>
    <row r="3" spans="1:4" x14ac:dyDescent="0.25">
      <c r="A3" s="108" t="s">
        <v>82</v>
      </c>
      <c r="B3" s="108"/>
      <c r="C3" s="108"/>
      <c r="D3" s="108"/>
    </row>
    <row r="4" spans="1:4" x14ac:dyDescent="0.25">
      <c r="A4" s="109" t="s">
        <v>145</v>
      </c>
      <c r="B4" s="109"/>
      <c r="C4" s="109"/>
      <c r="D4" s="109"/>
    </row>
    <row r="5" spans="1:4" x14ac:dyDescent="0.25">
      <c r="A5" s="110" t="s">
        <v>146</v>
      </c>
      <c r="B5" s="111"/>
      <c r="C5" s="111"/>
      <c r="D5" s="112"/>
    </row>
    <row r="6" spans="1:4" ht="25.5" customHeight="1" x14ac:dyDescent="0.25">
      <c r="A6" s="125" t="s">
        <v>12</v>
      </c>
      <c r="B6" s="125"/>
      <c r="C6" s="125"/>
      <c r="D6" s="125"/>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5" sqref="G5"/>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59" t="s">
        <v>159</v>
      </c>
      <c r="B1" s="81" t="s">
        <v>195</v>
      </c>
      <c r="C1" s="81" t="s">
        <v>196</v>
      </c>
      <c r="D1" s="81" t="s">
        <v>202</v>
      </c>
      <c r="E1" s="81" t="s">
        <v>206</v>
      </c>
      <c r="F1" s="81" t="s">
        <v>207</v>
      </c>
    </row>
    <row r="2" spans="1:7" x14ac:dyDescent="0.25">
      <c r="A2" s="76" t="s">
        <v>160</v>
      </c>
      <c r="B2" s="45">
        <f t="shared" ref="B2:E2" si="0">0.85*5200000</f>
        <v>4420000</v>
      </c>
      <c r="C2" s="45">
        <f t="shared" si="0"/>
        <v>4420000</v>
      </c>
      <c r="D2" s="45">
        <f t="shared" si="0"/>
        <v>4420000</v>
      </c>
      <c r="E2" s="45">
        <f t="shared" si="0"/>
        <v>4420000</v>
      </c>
      <c r="F2" s="45">
        <f>0.85*5200000</f>
        <v>4420000</v>
      </c>
    </row>
    <row r="3" spans="1:7" x14ac:dyDescent="0.25">
      <c r="A3" s="75" t="s">
        <v>49</v>
      </c>
      <c r="B3" s="53" t="s">
        <v>4</v>
      </c>
      <c r="C3" s="53" t="s">
        <v>4</v>
      </c>
      <c r="D3" s="53" t="s">
        <v>4</v>
      </c>
      <c r="E3" s="53" t="s">
        <v>4</v>
      </c>
      <c r="F3" s="53" t="s">
        <v>4</v>
      </c>
    </row>
    <row r="4" spans="1:7" x14ac:dyDescent="0.25">
      <c r="A4" s="75" t="s">
        <v>161</v>
      </c>
      <c r="B4" s="53" t="s">
        <v>4</v>
      </c>
      <c r="C4" s="53" t="s">
        <v>4</v>
      </c>
      <c r="D4" s="53" t="s">
        <v>4</v>
      </c>
      <c r="E4" s="53" t="s">
        <v>4</v>
      </c>
      <c r="F4" s="53" t="s">
        <v>4</v>
      </c>
    </row>
    <row r="5" spans="1:7" x14ac:dyDescent="0.25">
      <c r="A5" s="75" t="s">
        <v>162</v>
      </c>
      <c r="B5" s="53" t="s">
        <v>4</v>
      </c>
      <c r="C5" s="53" t="s">
        <v>4</v>
      </c>
      <c r="D5" s="53" t="s">
        <v>4</v>
      </c>
      <c r="E5" s="53" t="s">
        <v>4</v>
      </c>
      <c r="F5" s="53" t="s">
        <v>4</v>
      </c>
    </row>
    <row r="6" spans="1:7" x14ac:dyDescent="0.25">
      <c r="A6" s="75" t="s">
        <v>37</v>
      </c>
      <c r="B6" s="53" t="s">
        <v>4</v>
      </c>
      <c r="C6" s="53" t="s">
        <v>4</v>
      </c>
      <c r="D6" s="53" t="s">
        <v>4</v>
      </c>
      <c r="E6" s="53" t="s">
        <v>4</v>
      </c>
      <c r="F6" s="53" t="s">
        <v>4</v>
      </c>
    </row>
    <row r="7" spans="1:7" x14ac:dyDescent="0.25">
      <c r="A7" s="18" t="s">
        <v>163</v>
      </c>
      <c r="B7" s="53" t="s">
        <v>4</v>
      </c>
      <c r="C7" s="53" t="s">
        <v>4</v>
      </c>
      <c r="D7" s="53" t="s">
        <v>4</v>
      </c>
      <c r="E7" s="53" t="s">
        <v>4</v>
      </c>
      <c r="F7" s="53" t="s">
        <v>4</v>
      </c>
      <c r="G7" s="21"/>
    </row>
    <row r="8" spans="1:7" ht="45.75" customHeight="1" x14ac:dyDescent="0.25">
      <c r="A8" s="22" t="s">
        <v>8</v>
      </c>
      <c r="B8" s="64">
        <f t="shared" ref="B8:F8" si="1">B2</f>
        <v>4420000</v>
      </c>
      <c r="C8" s="64">
        <f t="shared" si="1"/>
        <v>4420000</v>
      </c>
      <c r="D8" s="64">
        <f t="shared" si="1"/>
        <v>4420000</v>
      </c>
      <c r="E8" s="64">
        <f t="shared" si="1"/>
        <v>4420000</v>
      </c>
      <c r="F8" s="64">
        <f t="shared" si="1"/>
        <v>4420000</v>
      </c>
    </row>
    <row r="9" spans="1:7" ht="24.75" customHeight="1" x14ac:dyDescent="0.25">
      <c r="A9" s="130" t="s">
        <v>209</v>
      </c>
      <c r="B9" s="131"/>
      <c r="C9" s="131"/>
      <c r="D9" s="131"/>
      <c r="E9" s="131"/>
      <c r="F9" s="132"/>
    </row>
    <row r="10" spans="1:7" ht="16.5" customHeight="1" x14ac:dyDescent="0.25">
      <c r="A10" s="133" t="s">
        <v>22</v>
      </c>
      <c r="B10" s="134"/>
      <c r="C10" s="134"/>
      <c r="D10" s="134"/>
      <c r="E10" s="134"/>
      <c r="F10" s="135"/>
    </row>
    <row r="11" spans="1:7" ht="15" customHeight="1" x14ac:dyDescent="0.25">
      <c r="A11" s="133" t="s">
        <v>164</v>
      </c>
      <c r="B11" s="134"/>
      <c r="C11" s="134"/>
      <c r="D11" s="134"/>
      <c r="E11" s="134"/>
      <c r="F11" s="135"/>
    </row>
    <row r="12" spans="1:7" ht="15.75" customHeight="1" x14ac:dyDescent="0.25">
      <c r="A12" s="133" t="s">
        <v>11</v>
      </c>
      <c r="B12" s="134"/>
      <c r="C12" s="134"/>
      <c r="D12" s="134"/>
      <c r="E12" s="134"/>
      <c r="F12" s="135"/>
    </row>
    <row r="13" spans="1:7" ht="24.75" customHeight="1" x14ac:dyDescent="0.25">
      <c r="A13" s="127" t="s">
        <v>12</v>
      </c>
      <c r="B13" s="128"/>
      <c r="C13" s="128"/>
      <c r="D13" s="128"/>
      <c r="E13" s="128"/>
      <c r="F13" s="129"/>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I11" sqref="I1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9" t="s">
        <v>159</v>
      </c>
      <c r="B1" s="81" t="s">
        <v>195</v>
      </c>
      <c r="C1" s="81" t="s">
        <v>196</v>
      </c>
      <c r="D1" s="81" t="s">
        <v>202</v>
      </c>
      <c r="E1" s="81" t="s">
        <v>206</v>
      </c>
      <c r="F1" s="81" t="s">
        <v>207</v>
      </c>
    </row>
    <row r="2" spans="1:6" x14ac:dyDescent="0.25">
      <c r="A2" s="36" t="s">
        <v>165</v>
      </c>
      <c r="B2" s="45">
        <f t="shared" ref="B2:D2" si="0">0.85*2000000</f>
        <v>1700000</v>
      </c>
      <c r="C2" s="45">
        <f t="shared" si="0"/>
        <v>1700000</v>
      </c>
      <c r="D2" s="45">
        <f t="shared" si="0"/>
        <v>1700000</v>
      </c>
      <c r="E2" s="45">
        <f>0.85*2000000</f>
        <v>1700000</v>
      </c>
      <c r="F2" s="45">
        <f>0.85*2000000</f>
        <v>1700000</v>
      </c>
    </row>
    <row r="3" spans="1:6" x14ac:dyDescent="0.25">
      <c r="A3" s="17" t="s">
        <v>166</v>
      </c>
      <c r="B3" s="68" t="s">
        <v>4</v>
      </c>
      <c r="C3" s="68" t="s">
        <v>4</v>
      </c>
      <c r="D3" s="68" t="s">
        <v>4</v>
      </c>
      <c r="E3" s="68" t="s">
        <v>4</v>
      </c>
      <c r="F3" s="68" t="s">
        <v>4</v>
      </c>
    </row>
    <row r="4" spans="1:6" x14ac:dyDescent="0.25">
      <c r="A4" s="18" t="s">
        <v>35</v>
      </c>
      <c r="B4" s="68" t="s">
        <v>4</v>
      </c>
      <c r="C4" s="68" t="s">
        <v>4</v>
      </c>
      <c r="D4" s="68" t="s">
        <v>4</v>
      </c>
      <c r="E4" s="68" t="s">
        <v>4</v>
      </c>
      <c r="F4" s="68" t="s">
        <v>4</v>
      </c>
    </row>
    <row r="5" spans="1:6" x14ac:dyDescent="0.25">
      <c r="A5" s="18" t="s">
        <v>167</v>
      </c>
      <c r="B5" s="68" t="s">
        <v>4</v>
      </c>
      <c r="C5" s="68" t="s">
        <v>4</v>
      </c>
      <c r="D5" s="68" t="s">
        <v>4</v>
      </c>
      <c r="E5" s="68" t="s">
        <v>4</v>
      </c>
      <c r="F5" s="68" t="s">
        <v>4</v>
      </c>
    </row>
    <row r="6" spans="1:6" x14ac:dyDescent="0.25">
      <c r="A6" s="18" t="s">
        <v>168</v>
      </c>
      <c r="B6" s="68" t="s">
        <v>4</v>
      </c>
      <c r="C6" s="68" t="s">
        <v>4</v>
      </c>
      <c r="D6" s="68" t="s">
        <v>4</v>
      </c>
      <c r="E6" s="68" t="s">
        <v>4</v>
      </c>
      <c r="F6" s="68" t="s">
        <v>4</v>
      </c>
    </row>
    <row r="7" spans="1:6" x14ac:dyDescent="0.25">
      <c r="A7" s="19" t="s">
        <v>169</v>
      </c>
      <c r="B7" s="68" t="s">
        <v>4</v>
      </c>
      <c r="C7" s="68" t="s">
        <v>4</v>
      </c>
      <c r="D7" s="68" t="s">
        <v>4</v>
      </c>
      <c r="E7" s="68" t="s">
        <v>4</v>
      </c>
      <c r="F7" s="68" t="s">
        <v>4</v>
      </c>
    </row>
    <row r="8" spans="1:6" x14ac:dyDescent="0.25">
      <c r="A8" s="20" t="s">
        <v>8</v>
      </c>
      <c r="B8" s="72">
        <f t="shared" ref="B8:F8" si="1">B2</f>
        <v>1700000</v>
      </c>
      <c r="C8" s="72">
        <f t="shared" si="1"/>
        <v>1700000</v>
      </c>
      <c r="D8" s="72">
        <f t="shared" si="1"/>
        <v>1700000</v>
      </c>
      <c r="E8" s="72">
        <f t="shared" si="1"/>
        <v>1700000</v>
      </c>
      <c r="F8" s="72">
        <f t="shared" si="1"/>
        <v>1700000</v>
      </c>
    </row>
    <row r="9" spans="1:6" ht="27" customHeight="1" x14ac:dyDescent="0.25">
      <c r="A9" s="137" t="s">
        <v>210</v>
      </c>
      <c r="B9" s="137"/>
      <c r="C9" s="137"/>
      <c r="D9" s="137"/>
      <c r="E9" s="137"/>
      <c r="F9" s="137"/>
    </row>
    <row r="10" spans="1:6" ht="14.25" customHeight="1" x14ac:dyDescent="0.25">
      <c r="A10" s="137" t="s">
        <v>22</v>
      </c>
      <c r="B10" s="137"/>
      <c r="C10" s="137"/>
      <c r="D10" s="137"/>
      <c r="E10" s="137"/>
      <c r="F10" s="137"/>
    </row>
    <row r="11" spans="1:6" ht="15.75" customHeight="1" x14ac:dyDescent="0.25">
      <c r="A11" s="137" t="s">
        <v>170</v>
      </c>
      <c r="B11" s="137"/>
      <c r="C11" s="137"/>
      <c r="D11" s="137"/>
      <c r="E11" s="137"/>
      <c r="F11" s="137"/>
    </row>
    <row r="12" spans="1:6" ht="15" customHeight="1" x14ac:dyDescent="0.25">
      <c r="A12" s="137" t="s">
        <v>171</v>
      </c>
      <c r="B12" s="137"/>
      <c r="C12" s="137"/>
      <c r="D12" s="137"/>
      <c r="E12" s="137"/>
      <c r="F12" s="137"/>
    </row>
    <row r="13" spans="1:6" ht="14.25" customHeight="1" x14ac:dyDescent="0.25">
      <c r="A13" s="133" t="s">
        <v>40</v>
      </c>
      <c r="B13" s="134"/>
      <c r="C13" s="134"/>
      <c r="D13" s="134"/>
      <c r="E13" s="134"/>
      <c r="F13" s="135"/>
    </row>
    <row r="14" spans="1:6" ht="26.25" customHeight="1" x14ac:dyDescent="0.25">
      <c r="A14" s="136" t="s">
        <v>12</v>
      </c>
      <c r="B14" s="136"/>
      <c r="C14" s="136"/>
      <c r="D14" s="136"/>
      <c r="E14" s="136"/>
      <c r="F14" s="136"/>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15" sqref="E15"/>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9" t="s">
        <v>159</v>
      </c>
      <c r="B1" s="81" t="s">
        <v>195</v>
      </c>
      <c r="C1" s="81" t="s">
        <v>196</v>
      </c>
      <c r="D1" s="81" t="s">
        <v>202</v>
      </c>
      <c r="E1" s="81" t="s">
        <v>206</v>
      </c>
      <c r="F1" s="81" t="s">
        <v>207</v>
      </c>
    </row>
    <row r="2" spans="1:6" x14ac:dyDescent="0.25">
      <c r="A2" s="36" t="s">
        <v>172</v>
      </c>
      <c r="B2" s="45">
        <f t="shared" ref="B2:D2" si="0">0.85*37000000</f>
        <v>31450000</v>
      </c>
      <c r="C2" s="45">
        <f t="shared" si="0"/>
        <v>31450000</v>
      </c>
      <c r="D2" s="45">
        <f t="shared" si="0"/>
        <v>31450000</v>
      </c>
      <c r="E2" s="45">
        <f>0.85*37000000</f>
        <v>31450000</v>
      </c>
      <c r="F2" s="45">
        <f>0.85*37000000</f>
        <v>31450000</v>
      </c>
    </row>
    <row r="3" spans="1:6" x14ac:dyDescent="0.25">
      <c r="A3" s="17" t="s">
        <v>173</v>
      </c>
      <c r="B3" s="68" t="s">
        <v>4</v>
      </c>
      <c r="C3" s="68" t="s">
        <v>4</v>
      </c>
      <c r="D3" s="68" t="s">
        <v>4</v>
      </c>
      <c r="E3" s="68" t="s">
        <v>4</v>
      </c>
      <c r="F3" s="68" t="s">
        <v>4</v>
      </c>
    </row>
    <row r="4" spans="1:6" x14ac:dyDescent="0.25">
      <c r="A4" s="18" t="s">
        <v>174</v>
      </c>
      <c r="B4" s="68" t="s">
        <v>4</v>
      </c>
      <c r="C4" s="68" t="s">
        <v>4</v>
      </c>
      <c r="D4" s="68" t="s">
        <v>4</v>
      </c>
      <c r="E4" s="68" t="s">
        <v>4</v>
      </c>
      <c r="F4" s="68" t="s">
        <v>4</v>
      </c>
    </row>
    <row r="5" spans="1:6" x14ac:dyDescent="0.25">
      <c r="A5" s="18" t="s">
        <v>162</v>
      </c>
      <c r="B5" s="68" t="s">
        <v>4</v>
      </c>
      <c r="C5" s="68" t="s">
        <v>4</v>
      </c>
      <c r="D5" s="68" t="s">
        <v>4</v>
      </c>
      <c r="E5" s="68" t="s">
        <v>4</v>
      </c>
      <c r="F5" s="68" t="s">
        <v>4</v>
      </c>
    </row>
    <row r="6" spans="1:6" x14ac:dyDescent="0.25">
      <c r="A6" s="18" t="s">
        <v>175</v>
      </c>
      <c r="B6" s="68" t="s">
        <v>4</v>
      </c>
      <c r="C6" s="68" t="s">
        <v>4</v>
      </c>
      <c r="D6" s="68" t="s">
        <v>4</v>
      </c>
      <c r="E6" s="68" t="s">
        <v>4</v>
      </c>
      <c r="F6" s="68" t="s">
        <v>4</v>
      </c>
    </row>
    <row r="7" spans="1:6" x14ac:dyDescent="0.25">
      <c r="A7" s="19" t="s">
        <v>70</v>
      </c>
      <c r="B7" s="68" t="s">
        <v>4</v>
      </c>
      <c r="C7" s="68" t="s">
        <v>4</v>
      </c>
      <c r="D7" s="68" t="s">
        <v>4</v>
      </c>
      <c r="E7" s="68" t="s">
        <v>4</v>
      </c>
      <c r="F7" s="68" t="s">
        <v>4</v>
      </c>
    </row>
    <row r="8" spans="1:6" x14ac:dyDescent="0.25">
      <c r="A8" s="20" t="s">
        <v>8</v>
      </c>
      <c r="B8" s="72">
        <f t="shared" ref="B8:F8" si="1">B2</f>
        <v>31450000</v>
      </c>
      <c r="C8" s="72">
        <f t="shared" si="1"/>
        <v>31450000</v>
      </c>
      <c r="D8" s="72">
        <f t="shared" si="1"/>
        <v>31450000</v>
      </c>
      <c r="E8" s="72">
        <f t="shared" si="1"/>
        <v>31450000</v>
      </c>
      <c r="F8" s="72">
        <f t="shared" si="1"/>
        <v>31450000</v>
      </c>
    </row>
    <row r="9" spans="1:6" ht="27" customHeight="1" x14ac:dyDescent="0.25">
      <c r="A9" s="137" t="s">
        <v>210</v>
      </c>
      <c r="B9" s="137"/>
      <c r="C9" s="137"/>
      <c r="D9" s="137"/>
      <c r="E9" s="137"/>
      <c r="F9" s="137"/>
    </row>
    <row r="10" spans="1:6" ht="14.25" customHeight="1" x14ac:dyDescent="0.25">
      <c r="A10" s="137" t="s">
        <v>22</v>
      </c>
      <c r="B10" s="137"/>
      <c r="C10" s="137"/>
      <c r="D10" s="137"/>
      <c r="E10" s="137"/>
      <c r="F10" s="137"/>
    </row>
    <row r="11" spans="1:6" ht="15.75" customHeight="1" x14ac:dyDescent="0.25">
      <c r="A11" s="137" t="s">
        <v>176</v>
      </c>
      <c r="B11" s="137"/>
      <c r="C11" s="137"/>
      <c r="D11" s="137"/>
      <c r="E11" s="137"/>
      <c r="F11" s="137"/>
    </row>
    <row r="12" spans="1:6" ht="15" customHeight="1" x14ac:dyDescent="0.25">
      <c r="A12" s="133" t="s">
        <v>11</v>
      </c>
      <c r="B12" s="134"/>
      <c r="C12" s="134"/>
      <c r="D12" s="134"/>
      <c r="E12" s="134"/>
      <c r="F12" s="135"/>
    </row>
    <row r="13" spans="1:6" ht="27.75" customHeight="1" x14ac:dyDescent="0.25">
      <c r="A13" s="136" t="s">
        <v>12</v>
      </c>
      <c r="B13" s="136"/>
      <c r="C13" s="136"/>
      <c r="D13" s="136"/>
      <c r="E13" s="136"/>
      <c r="F13" s="136"/>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C7" sqref="C7"/>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74"/>
      <c r="B1" s="81" t="s">
        <v>195</v>
      </c>
      <c r="C1" s="81" t="s">
        <v>196</v>
      </c>
      <c r="D1" s="81" t="s">
        <v>202</v>
      </c>
      <c r="E1" s="81" t="s">
        <v>206</v>
      </c>
      <c r="F1" s="81" t="s">
        <v>207</v>
      </c>
    </row>
    <row r="2" spans="1:6" x14ac:dyDescent="0.25">
      <c r="A2" s="73" t="s">
        <v>52</v>
      </c>
      <c r="B2" s="78">
        <v>3871832</v>
      </c>
      <c r="C2" s="78">
        <v>2900817</v>
      </c>
      <c r="D2" s="78">
        <v>2277826</v>
      </c>
      <c r="E2" s="78">
        <v>4669973</v>
      </c>
      <c r="F2" s="78">
        <f>SUM(F3,F4)</f>
        <v>2621961.7153599998</v>
      </c>
    </row>
    <row r="3" spans="1:6" ht="15" customHeight="1" x14ac:dyDescent="0.25">
      <c r="A3" s="75" t="s">
        <v>177</v>
      </c>
      <c r="B3" s="77">
        <v>2274152</v>
      </c>
      <c r="C3" s="77">
        <v>1914985</v>
      </c>
      <c r="D3" s="77">
        <v>1827220</v>
      </c>
      <c r="E3" s="77">
        <v>2619819</v>
      </c>
      <c r="F3" s="77">
        <v>1748446.4942000001</v>
      </c>
    </row>
    <row r="4" spans="1:6" ht="15" customHeight="1" x14ac:dyDescent="0.25">
      <c r="A4" s="75" t="s">
        <v>178</v>
      </c>
      <c r="B4" s="77">
        <v>1597680</v>
      </c>
      <c r="C4" s="77">
        <v>985832</v>
      </c>
      <c r="D4" s="77">
        <v>450606</v>
      </c>
      <c r="E4" s="77">
        <v>2050154</v>
      </c>
      <c r="F4" s="77">
        <v>873515.22115999996</v>
      </c>
    </row>
    <row r="5" spans="1:6" ht="15" customHeight="1" x14ac:dyDescent="0.25">
      <c r="A5" s="73" t="s">
        <v>2</v>
      </c>
      <c r="B5" s="78">
        <v>320231</v>
      </c>
      <c r="C5" s="78">
        <v>119256</v>
      </c>
      <c r="D5" s="78">
        <v>44560</v>
      </c>
      <c r="E5" s="78">
        <v>118409</v>
      </c>
      <c r="F5" s="78">
        <f>F7</f>
        <v>83694.682157000003</v>
      </c>
    </row>
    <row r="6" spans="1:6" ht="15" customHeight="1" x14ac:dyDescent="0.25">
      <c r="A6" s="75" t="s">
        <v>179</v>
      </c>
      <c r="B6" s="62" t="s">
        <v>180</v>
      </c>
      <c r="C6" s="62" t="s">
        <v>180</v>
      </c>
      <c r="D6" s="62" t="s">
        <v>180</v>
      </c>
      <c r="E6" s="62" t="s">
        <v>180</v>
      </c>
      <c r="F6" s="62" t="s">
        <v>180</v>
      </c>
    </row>
    <row r="7" spans="1:6" ht="15" customHeight="1" x14ac:dyDescent="0.25">
      <c r="A7" s="75" t="s">
        <v>178</v>
      </c>
      <c r="B7" s="77">
        <v>320231</v>
      </c>
      <c r="C7" s="77">
        <v>119256</v>
      </c>
      <c r="D7" s="77">
        <v>44560</v>
      </c>
      <c r="E7" s="77">
        <v>118409</v>
      </c>
      <c r="F7" s="77">
        <v>83694.682157000003</v>
      </c>
    </row>
    <row r="8" spans="1:6" ht="15" customHeight="1" x14ac:dyDescent="0.25">
      <c r="A8" s="73" t="s">
        <v>5</v>
      </c>
      <c r="B8" s="78">
        <v>325420</v>
      </c>
      <c r="C8" s="78">
        <v>304715</v>
      </c>
      <c r="D8" s="78">
        <v>430643</v>
      </c>
      <c r="E8" s="78">
        <v>348570</v>
      </c>
      <c r="F8" s="78">
        <f>SUM(F9,F10)</f>
        <v>206172.55431400001</v>
      </c>
    </row>
    <row r="9" spans="1:6" ht="15" customHeight="1" x14ac:dyDescent="0.25">
      <c r="A9" s="75" t="s">
        <v>179</v>
      </c>
      <c r="B9" s="77">
        <v>199418</v>
      </c>
      <c r="C9" s="77">
        <v>235880</v>
      </c>
      <c r="D9" s="77">
        <v>353458</v>
      </c>
      <c r="E9" s="77">
        <v>270138</v>
      </c>
      <c r="F9" s="77">
        <v>197442.85186</v>
      </c>
    </row>
    <row r="10" spans="1:6" ht="15" customHeight="1" x14ac:dyDescent="0.25">
      <c r="A10" s="75" t="s">
        <v>178</v>
      </c>
      <c r="B10" s="77">
        <v>126003</v>
      </c>
      <c r="C10" s="77">
        <v>68835</v>
      </c>
      <c r="D10" s="77">
        <v>77186</v>
      </c>
      <c r="E10" s="77">
        <v>78432</v>
      </c>
      <c r="F10" s="77">
        <v>8729.7024540000002</v>
      </c>
    </row>
    <row r="11" spans="1:6" ht="15" customHeight="1" x14ac:dyDescent="0.25">
      <c r="A11" s="76" t="s">
        <v>189</v>
      </c>
      <c r="B11" s="80" t="s">
        <v>4</v>
      </c>
      <c r="C11" s="80" t="s">
        <v>4</v>
      </c>
      <c r="D11" s="80" t="s">
        <v>4</v>
      </c>
      <c r="E11" s="80" t="s">
        <v>4</v>
      </c>
      <c r="F11" s="80" t="s">
        <v>4</v>
      </c>
    </row>
    <row r="12" spans="1:6" ht="15" customHeight="1" x14ac:dyDescent="0.25">
      <c r="A12" s="75" t="s">
        <v>179</v>
      </c>
      <c r="B12" s="79" t="s">
        <v>4</v>
      </c>
      <c r="C12" s="79" t="s">
        <v>4</v>
      </c>
      <c r="D12" s="79" t="s">
        <v>4</v>
      </c>
      <c r="E12" s="79" t="s">
        <v>4</v>
      </c>
      <c r="F12" s="79" t="s">
        <v>4</v>
      </c>
    </row>
    <row r="13" spans="1:6" ht="15" customHeight="1" x14ac:dyDescent="0.25">
      <c r="A13" s="75" t="s">
        <v>178</v>
      </c>
      <c r="B13" s="79" t="s">
        <v>4</v>
      </c>
      <c r="C13" s="79" t="s">
        <v>4</v>
      </c>
      <c r="D13" s="79" t="s">
        <v>4</v>
      </c>
      <c r="E13" s="79" t="s">
        <v>4</v>
      </c>
      <c r="F13" s="79" t="s">
        <v>4</v>
      </c>
    </row>
    <row r="14" spans="1:6" ht="15" customHeight="1" x14ac:dyDescent="0.25">
      <c r="A14" s="73" t="s">
        <v>6</v>
      </c>
      <c r="B14" s="78" t="s">
        <v>4</v>
      </c>
      <c r="C14" s="78" t="s">
        <v>4</v>
      </c>
      <c r="D14" s="78" t="s">
        <v>4</v>
      </c>
      <c r="E14" s="78" t="s">
        <v>4</v>
      </c>
      <c r="F14" s="78" t="s">
        <v>4</v>
      </c>
    </row>
    <row r="15" spans="1:6" ht="15" customHeight="1" x14ac:dyDescent="0.25">
      <c r="A15" s="75" t="s">
        <v>179</v>
      </c>
      <c r="B15" s="77" t="s">
        <v>4</v>
      </c>
      <c r="C15" s="77" t="s">
        <v>4</v>
      </c>
      <c r="D15" s="77" t="s">
        <v>4</v>
      </c>
      <c r="E15" s="77" t="s">
        <v>4</v>
      </c>
      <c r="F15" s="77" t="s">
        <v>4</v>
      </c>
    </row>
    <row r="16" spans="1:6" ht="15" customHeight="1" x14ac:dyDescent="0.25">
      <c r="A16" s="75" t="s">
        <v>178</v>
      </c>
      <c r="B16" s="77" t="s">
        <v>4</v>
      </c>
      <c r="C16" s="77" t="s">
        <v>4</v>
      </c>
      <c r="D16" s="77" t="s">
        <v>4</v>
      </c>
      <c r="E16" s="77" t="s">
        <v>4</v>
      </c>
      <c r="F16" s="77" t="s">
        <v>4</v>
      </c>
    </row>
    <row r="17" spans="1:6" ht="15" customHeight="1" x14ac:dyDescent="0.25">
      <c r="A17" s="73" t="s">
        <v>7</v>
      </c>
      <c r="B17" s="78" t="s">
        <v>4</v>
      </c>
      <c r="C17" s="78" t="s">
        <v>4</v>
      </c>
      <c r="D17" s="78" t="s">
        <v>4</v>
      </c>
      <c r="E17" s="78" t="s">
        <v>4</v>
      </c>
      <c r="F17" s="78" t="s">
        <v>4</v>
      </c>
    </row>
    <row r="18" spans="1:6" ht="16.5" customHeight="1" x14ac:dyDescent="0.25">
      <c r="A18" s="75" t="s">
        <v>179</v>
      </c>
      <c r="B18" s="77" t="s">
        <v>4</v>
      </c>
      <c r="C18" s="77" t="s">
        <v>4</v>
      </c>
      <c r="D18" s="77" t="s">
        <v>4</v>
      </c>
      <c r="E18" s="77" t="s">
        <v>4</v>
      </c>
      <c r="F18" s="77" t="s">
        <v>4</v>
      </c>
    </row>
    <row r="19" spans="1:6" ht="15.75" customHeight="1" x14ac:dyDescent="0.25">
      <c r="A19" s="75" t="s">
        <v>178</v>
      </c>
      <c r="B19" s="77" t="s">
        <v>4</v>
      </c>
      <c r="C19" s="77" t="s">
        <v>4</v>
      </c>
      <c r="D19" s="77" t="s">
        <v>4</v>
      </c>
      <c r="E19" s="77" t="s">
        <v>4</v>
      </c>
      <c r="F19" s="77" t="s">
        <v>4</v>
      </c>
    </row>
    <row r="20" spans="1:6" ht="15.95" customHeight="1" x14ac:dyDescent="0.25">
      <c r="A20" s="73" t="s">
        <v>8</v>
      </c>
      <c r="B20" s="78">
        <v>4517483</v>
      </c>
      <c r="C20" s="78">
        <v>3324787</v>
      </c>
      <c r="D20" s="78">
        <v>2753030</v>
      </c>
      <c r="E20" s="78">
        <v>5136952</v>
      </c>
      <c r="F20" s="78">
        <f>SUM(F2,F5,F8,F1)</f>
        <v>2911828.9518309999</v>
      </c>
    </row>
    <row r="21" spans="1:6" ht="15.95" customHeight="1" x14ac:dyDescent="0.25">
      <c r="A21" s="104"/>
      <c r="B21" s="105"/>
      <c r="C21" s="105"/>
      <c r="D21" s="105"/>
      <c r="E21" s="105"/>
      <c r="F21" s="106"/>
    </row>
    <row r="22" spans="1:6" ht="66.75" customHeight="1" x14ac:dyDescent="0.25">
      <c r="A22" s="107" t="s">
        <v>192</v>
      </c>
      <c r="B22" s="107"/>
      <c r="C22" s="107"/>
      <c r="D22" s="107"/>
      <c r="E22" s="107"/>
      <c r="F22" s="107"/>
    </row>
    <row r="23" spans="1:6" ht="15.95" customHeight="1" x14ac:dyDescent="0.25">
      <c r="A23" s="107" t="s">
        <v>13</v>
      </c>
      <c r="B23" s="107"/>
      <c r="C23" s="107"/>
      <c r="D23" s="107"/>
      <c r="E23" s="107"/>
      <c r="F23" s="107"/>
    </row>
    <row r="24" spans="1:6" ht="15" customHeight="1" x14ac:dyDescent="0.25">
      <c r="A24" s="107" t="s">
        <v>10</v>
      </c>
      <c r="B24" s="107"/>
      <c r="C24" s="107"/>
      <c r="D24" s="107"/>
      <c r="E24" s="107"/>
      <c r="F24" s="107"/>
    </row>
    <row r="25" spans="1:6" ht="15" customHeight="1" x14ac:dyDescent="0.25">
      <c r="A25" s="107" t="s">
        <v>11</v>
      </c>
      <c r="B25" s="107"/>
      <c r="C25" s="107"/>
      <c r="D25" s="107"/>
      <c r="E25" s="107"/>
      <c r="F25" s="107"/>
    </row>
    <row r="26" spans="1:6" ht="29.25" customHeight="1" x14ac:dyDescent="0.25">
      <c r="A26" s="83" t="s">
        <v>12</v>
      </c>
      <c r="B26" s="84"/>
      <c r="C26" s="84"/>
      <c r="D26" s="84"/>
      <c r="E26" s="84"/>
      <c r="F26" s="85"/>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L11" sqref="L11"/>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74"/>
      <c r="B1" s="81" t="s">
        <v>195</v>
      </c>
      <c r="C1" s="81" t="s">
        <v>196</v>
      </c>
      <c r="D1" s="81" t="s">
        <v>202</v>
      </c>
      <c r="E1" s="81" t="s">
        <v>206</v>
      </c>
      <c r="F1" s="81" t="s">
        <v>207</v>
      </c>
    </row>
    <row r="2" spans="1:6" x14ac:dyDescent="0.25">
      <c r="A2" s="73" t="s">
        <v>52</v>
      </c>
      <c r="B2" s="78">
        <v>7743663</v>
      </c>
      <c r="C2" s="78">
        <v>5801634</v>
      </c>
      <c r="D2" s="78">
        <v>4555653</v>
      </c>
      <c r="E2" s="78">
        <v>9339945</v>
      </c>
      <c r="F2" s="78">
        <f>SUM(F3,F4)</f>
        <v>5243923.4306000005</v>
      </c>
    </row>
    <row r="3" spans="1:6" ht="15" customHeight="1" x14ac:dyDescent="0.25">
      <c r="A3" s="75" t="s">
        <v>186</v>
      </c>
      <c r="B3" s="77">
        <v>4974818</v>
      </c>
      <c r="C3" s="77">
        <v>3630278</v>
      </c>
      <c r="D3" s="77">
        <v>2674240</v>
      </c>
      <c r="E3" s="77">
        <v>6452871</v>
      </c>
      <c r="F3" s="77">
        <v>3030816.6137999999</v>
      </c>
    </row>
    <row r="4" spans="1:6" ht="15" customHeight="1" x14ac:dyDescent="0.25">
      <c r="A4" s="75" t="s">
        <v>138</v>
      </c>
      <c r="B4" s="77">
        <v>2768845</v>
      </c>
      <c r="C4" s="77">
        <v>2171356</v>
      </c>
      <c r="D4" s="77">
        <v>1881413</v>
      </c>
      <c r="E4" s="77">
        <v>2887074</v>
      </c>
      <c r="F4" s="77">
        <v>2213106.8168000001</v>
      </c>
    </row>
    <row r="5" spans="1:6" ht="15" customHeight="1" x14ac:dyDescent="0.25">
      <c r="A5" s="76" t="s">
        <v>2</v>
      </c>
      <c r="B5" s="78">
        <v>640461</v>
      </c>
      <c r="C5" s="78">
        <v>238511</v>
      </c>
      <c r="D5" s="78">
        <v>89120</v>
      </c>
      <c r="E5" s="78">
        <v>236818</v>
      </c>
      <c r="F5" s="78">
        <f>SUM(F6,F7)</f>
        <v>167389.364309</v>
      </c>
    </row>
    <row r="6" spans="1:6" ht="15" customHeight="1" x14ac:dyDescent="0.25">
      <c r="A6" s="75" t="s">
        <v>187</v>
      </c>
      <c r="B6" s="77">
        <v>586805</v>
      </c>
      <c r="C6" s="77">
        <v>164386</v>
      </c>
      <c r="D6" s="77">
        <v>57870</v>
      </c>
      <c r="E6" s="77">
        <v>159882</v>
      </c>
      <c r="F6" s="77">
        <v>121899.55250000001</v>
      </c>
    </row>
    <row r="7" spans="1:6" ht="15" customHeight="1" x14ac:dyDescent="0.25">
      <c r="A7" s="75" t="s">
        <v>138</v>
      </c>
      <c r="B7" s="77">
        <v>53656</v>
      </c>
      <c r="C7" s="77">
        <v>74125</v>
      </c>
      <c r="D7" s="77">
        <v>31250</v>
      </c>
      <c r="E7" s="77">
        <v>76936</v>
      </c>
      <c r="F7" s="77">
        <v>45489.811808999999</v>
      </c>
    </row>
    <row r="8" spans="1:6" ht="15" customHeight="1" x14ac:dyDescent="0.25">
      <c r="A8" s="76" t="s">
        <v>5</v>
      </c>
      <c r="B8" s="78">
        <v>650841</v>
      </c>
      <c r="C8" s="78">
        <v>609430</v>
      </c>
      <c r="D8" s="78">
        <v>861287</v>
      </c>
      <c r="E8" s="78">
        <v>697140</v>
      </c>
      <c r="F8" s="78">
        <f>SUM(F9,F10)</f>
        <v>412345.10862000001</v>
      </c>
    </row>
    <row r="9" spans="1:6" ht="15" customHeight="1" x14ac:dyDescent="0.25">
      <c r="A9" s="75" t="s">
        <v>187</v>
      </c>
      <c r="B9" s="77">
        <v>401095</v>
      </c>
      <c r="C9" s="77">
        <v>362566</v>
      </c>
      <c r="D9" s="77">
        <v>520370</v>
      </c>
      <c r="E9" s="77">
        <v>413555</v>
      </c>
      <c r="F9" s="77">
        <v>253615.65900000001</v>
      </c>
    </row>
    <row r="10" spans="1:6" ht="15" customHeight="1" x14ac:dyDescent="0.25">
      <c r="A10" s="75" t="s">
        <v>138</v>
      </c>
      <c r="B10" s="77">
        <v>249745</v>
      </c>
      <c r="C10" s="77">
        <v>246864</v>
      </c>
      <c r="D10" s="77">
        <v>340917</v>
      </c>
      <c r="E10" s="77">
        <v>283585</v>
      </c>
      <c r="F10" s="77">
        <v>158729.44962</v>
      </c>
    </row>
    <row r="11" spans="1:6" ht="15" customHeight="1" x14ac:dyDescent="0.25">
      <c r="A11" s="76" t="s">
        <v>189</v>
      </c>
      <c r="B11" s="80" t="s">
        <v>4</v>
      </c>
      <c r="C11" s="80" t="s">
        <v>4</v>
      </c>
      <c r="D11" s="80" t="s">
        <v>4</v>
      </c>
      <c r="E11" s="80" t="s">
        <v>4</v>
      </c>
      <c r="F11" s="80" t="s">
        <v>4</v>
      </c>
    </row>
    <row r="12" spans="1:6" ht="15" customHeight="1" x14ac:dyDescent="0.25">
      <c r="A12" s="75" t="s">
        <v>187</v>
      </c>
      <c r="B12" s="79" t="s">
        <v>4</v>
      </c>
      <c r="C12" s="79" t="s">
        <v>4</v>
      </c>
      <c r="D12" s="79" t="s">
        <v>4</v>
      </c>
      <c r="E12" s="79" t="s">
        <v>4</v>
      </c>
      <c r="F12" s="79" t="s">
        <v>4</v>
      </c>
    </row>
    <row r="13" spans="1:6" ht="15" customHeight="1" x14ac:dyDescent="0.25">
      <c r="A13" s="75" t="s">
        <v>138</v>
      </c>
      <c r="B13" s="79" t="s">
        <v>4</v>
      </c>
      <c r="C13" s="79" t="s">
        <v>4</v>
      </c>
      <c r="D13" s="79" t="s">
        <v>4</v>
      </c>
      <c r="E13" s="79" t="s">
        <v>4</v>
      </c>
      <c r="F13" s="79" t="s">
        <v>4</v>
      </c>
    </row>
    <row r="14" spans="1:6" ht="15" customHeight="1" x14ac:dyDescent="0.25">
      <c r="A14" s="76" t="s">
        <v>6</v>
      </c>
      <c r="B14" s="80" t="s">
        <v>4</v>
      </c>
      <c r="C14" s="80" t="s">
        <v>4</v>
      </c>
      <c r="D14" s="80" t="s">
        <v>4</v>
      </c>
      <c r="E14" s="80" t="s">
        <v>4</v>
      </c>
      <c r="F14" s="80" t="s">
        <v>4</v>
      </c>
    </row>
    <row r="15" spans="1:6" ht="15" customHeight="1" x14ac:dyDescent="0.25">
      <c r="A15" s="75" t="s">
        <v>187</v>
      </c>
      <c r="B15" s="79" t="s">
        <v>4</v>
      </c>
      <c r="C15" s="79" t="s">
        <v>4</v>
      </c>
      <c r="D15" s="79" t="s">
        <v>4</v>
      </c>
      <c r="E15" s="79" t="s">
        <v>4</v>
      </c>
      <c r="F15" s="79" t="s">
        <v>4</v>
      </c>
    </row>
    <row r="16" spans="1:6" ht="15" customHeight="1" x14ac:dyDescent="0.25">
      <c r="A16" s="75" t="s">
        <v>138</v>
      </c>
      <c r="B16" s="79" t="s">
        <v>4</v>
      </c>
      <c r="C16" s="79" t="s">
        <v>4</v>
      </c>
      <c r="D16" s="79" t="s">
        <v>4</v>
      </c>
      <c r="E16" s="79" t="s">
        <v>4</v>
      </c>
      <c r="F16" s="79" t="s">
        <v>4</v>
      </c>
    </row>
    <row r="17" spans="1:6" ht="15" customHeight="1" x14ac:dyDescent="0.25">
      <c r="A17" s="76" t="s">
        <v>7</v>
      </c>
      <c r="B17" s="78" t="s">
        <v>4</v>
      </c>
      <c r="C17" s="78" t="s">
        <v>4</v>
      </c>
      <c r="D17" s="78" t="s">
        <v>4</v>
      </c>
      <c r="E17" s="78" t="s">
        <v>4</v>
      </c>
      <c r="F17" s="78" t="s">
        <v>4</v>
      </c>
    </row>
    <row r="18" spans="1:6" ht="15" customHeight="1" x14ac:dyDescent="0.25">
      <c r="A18" s="75" t="s">
        <v>187</v>
      </c>
      <c r="B18" s="77" t="s">
        <v>4</v>
      </c>
      <c r="C18" s="77" t="s">
        <v>4</v>
      </c>
      <c r="D18" s="77" t="s">
        <v>4</v>
      </c>
      <c r="E18" s="77" t="s">
        <v>4</v>
      </c>
      <c r="F18" s="77" t="s">
        <v>4</v>
      </c>
    </row>
    <row r="19" spans="1:6" ht="15" customHeight="1" x14ac:dyDescent="0.25">
      <c r="A19" s="75" t="s">
        <v>138</v>
      </c>
      <c r="B19" s="77" t="s">
        <v>4</v>
      </c>
      <c r="C19" s="77" t="s">
        <v>4</v>
      </c>
      <c r="D19" s="77" t="s">
        <v>4</v>
      </c>
      <c r="E19" s="77" t="s">
        <v>4</v>
      </c>
      <c r="F19" s="77" t="s">
        <v>4</v>
      </c>
    </row>
    <row r="20" spans="1:6" ht="15" customHeight="1" x14ac:dyDescent="0.25">
      <c r="A20" s="76" t="s">
        <v>8</v>
      </c>
      <c r="B20" s="78">
        <v>9034965</v>
      </c>
      <c r="C20" s="78">
        <v>6649575</v>
      </c>
      <c r="D20" s="78">
        <v>5506059</v>
      </c>
      <c r="E20" s="78">
        <v>10273903</v>
      </c>
      <c r="F20" s="78">
        <f>SUM(F2,F5,F8)</f>
        <v>5823657.9035290005</v>
      </c>
    </row>
    <row r="21" spans="1:6" ht="15" customHeight="1" x14ac:dyDescent="0.25">
      <c r="A21" s="93"/>
      <c r="B21" s="94"/>
      <c r="C21" s="94"/>
      <c r="D21" s="94"/>
      <c r="E21" s="94"/>
      <c r="F21" s="95"/>
    </row>
    <row r="22" spans="1:6" ht="105.75" customHeight="1" x14ac:dyDescent="0.25">
      <c r="A22" s="107" t="s">
        <v>193</v>
      </c>
      <c r="B22" s="107"/>
      <c r="C22" s="107"/>
      <c r="D22" s="107"/>
      <c r="E22" s="107"/>
      <c r="F22" s="107"/>
    </row>
    <row r="23" spans="1:6" ht="15" customHeight="1" x14ac:dyDescent="0.25">
      <c r="A23" s="107" t="s">
        <v>13</v>
      </c>
      <c r="B23" s="107"/>
      <c r="C23" s="107"/>
      <c r="D23" s="107"/>
      <c r="E23" s="107"/>
      <c r="F23" s="107"/>
    </row>
    <row r="24" spans="1:6" ht="14.25" customHeight="1" x14ac:dyDescent="0.25">
      <c r="A24" s="107" t="s">
        <v>14</v>
      </c>
      <c r="B24" s="107"/>
      <c r="C24" s="107"/>
      <c r="D24" s="107"/>
      <c r="E24" s="107"/>
      <c r="F24" s="107"/>
    </row>
    <row r="25" spans="1:6" ht="15.75" customHeight="1" x14ac:dyDescent="0.25">
      <c r="A25" s="107" t="s">
        <v>11</v>
      </c>
      <c r="B25" s="107"/>
      <c r="C25" s="107"/>
      <c r="D25" s="107"/>
      <c r="E25" s="107"/>
      <c r="F25" s="107"/>
    </row>
    <row r="26" spans="1:6" ht="27" customHeight="1" x14ac:dyDescent="0.25">
      <c r="A26" s="83" t="s">
        <v>12</v>
      </c>
      <c r="B26" s="84"/>
      <c r="C26" s="84"/>
      <c r="D26" s="84"/>
      <c r="E26" s="84"/>
      <c r="F26" s="85"/>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24" sqref="C24"/>
    </sheetView>
  </sheetViews>
  <sheetFormatPr defaultRowHeight="15" x14ac:dyDescent="0.25"/>
  <cols>
    <col min="1" max="1" width="24.7109375" customWidth="1"/>
    <col min="2" max="4" width="14.7109375" customWidth="1"/>
  </cols>
  <sheetData>
    <row r="1" spans="1:4" x14ac:dyDescent="0.25">
      <c r="A1" s="59" t="s">
        <v>63</v>
      </c>
      <c r="B1" s="59" t="s">
        <v>64</v>
      </c>
      <c r="C1" s="59" t="s">
        <v>1</v>
      </c>
      <c r="D1" s="59" t="s">
        <v>8</v>
      </c>
    </row>
    <row r="2" spans="1:4" x14ac:dyDescent="0.25">
      <c r="A2" s="17" t="s">
        <v>65</v>
      </c>
      <c r="B2" s="68">
        <v>120159493</v>
      </c>
      <c r="C2" s="68">
        <v>68343401</v>
      </c>
      <c r="D2" s="68">
        <f>SUM(B2:C2)</f>
        <v>188502894</v>
      </c>
    </row>
    <row r="3" spans="1:4" x14ac:dyDescent="0.25">
      <c r="A3" s="18" t="s">
        <v>15</v>
      </c>
      <c r="B3" s="68">
        <v>49186195</v>
      </c>
      <c r="C3" s="68">
        <v>7657822</v>
      </c>
      <c r="D3" s="68">
        <f t="shared" ref="D3:D7" si="0">SUM(B3:C3)</f>
        <v>56844017</v>
      </c>
    </row>
    <row r="4" spans="1:4" x14ac:dyDescent="0.25">
      <c r="A4" s="18" t="s">
        <v>18</v>
      </c>
      <c r="B4" s="68">
        <v>29974166</v>
      </c>
      <c r="C4" s="68">
        <v>9420642</v>
      </c>
      <c r="D4" s="68">
        <f t="shared" si="0"/>
        <v>39394808</v>
      </c>
    </row>
    <row r="5" spans="1:4" x14ac:dyDescent="0.25">
      <c r="A5" s="18" t="s">
        <v>21</v>
      </c>
      <c r="B5" s="68">
        <v>0</v>
      </c>
      <c r="C5" s="68">
        <v>18077286</v>
      </c>
      <c r="D5" s="68">
        <f t="shared" si="0"/>
        <v>18077286</v>
      </c>
    </row>
    <row r="6" spans="1:4" x14ac:dyDescent="0.25">
      <c r="A6" s="19" t="s">
        <v>66</v>
      </c>
      <c r="B6" s="68">
        <v>6225872</v>
      </c>
      <c r="C6" s="68">
        <v>23769422</v>
      </c>
      <c r="D6" s="68">
        <f t="shared" si="0"/>
        <v>29995294</v>
      </c>
    </row>
    <row r="7" spans="1:4" x14ac:dyDescent="0.25">
      <c r="A7" s="20" t="s">
        <v>8</v>
      </c>
      <c r="B7" s="72">
        <f>SUM(B2:B6)</f>
        <v>205545726</v>
      </c>
      <c r="C7" s="72">
        <f>SUM(C2:C6)</f>
        <v>127268573</v>
      </c>
      <c r="D7" s="72">
        <f t="shared" si="0"/>
        <v>332814299</v>
      </c>
    </row>
    <row r="8" spans="1:4" ht="34.5" customHeight="1" x14ac:dyDescent="0.25">
      <c r="A8" s="108" t="s">
        <v>67</v>
      </c>
      <c r="B8" s="108"/>
      <c r="C8" s="108"/>
      <c r="D8" s="108"/>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9" sqref="A1:I9"/>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59" t="s">
        <v>63</v>
      </c>
      <c r="B1" s="42" t="s">
        <v>68</v>
      </c>
      <c r="C1" s="42" t="s">
        <v>25</v>
      </c>
      <c r="D1" s="42" t="s">
        <v>23</v>
      </c>
      <c r="E1" s="42" t="s">
        <v>24</v>
      </c>
      <c r="F1" s="42" t="s">
        <v>69</v>
      </c>
      <c r="G1" s="42" t="s">
        <v>26</v>
      </c>
      <c r="H1" s="42" t="s">
        <v>70</v>
      </c>
      <c r="I1" s="42" t="s">
        <v>8</v>
      </c>
    </row>
    <row r="2" spans="1:9" x14ac:dyDescent="0.25">
      <c r="A2" s="18" t="s">
        <v>32</v>
      </c>
      <c r="B2" s="65">
        <v>568982</v>
      </c>
      <c r="C2" s="65">
        <v>7755219</v>
      </c>
      <c r="D2" s="65">
        <v>2205417</v>
      </c>
      <c r="E2" s="65">
        <v>1889128</v>
      </c>
      <c r="F2" s="65">
        <v>353493</v>
      </c>
      <c r="G2" s="65">
        <v>134240</v>
      </c>
      <c r="H2" s="65">
        <v>222940</v>
      </c>
      <c r="I2" s="65">
        <f>SUM(B2:H2)</f>
        <v>13129419</v>
      </c>
    </row>
    <row r="3" spans="1:9" x14ac:dyDescent="0.25">
      <c r="A3" s="17" t="s">
        <v>65</v>
      </c>
      <c r="B3" s="65">
        <v>62275779</v>
      </c>
      <c r="C3" s="65">
        <v>72021673</v>
      </c>
      <c r="D3" s="65">
        <v>14951734</v>
      </c>
      <c r="E3" s="65">
        <v>18467035</v>
      </c>
      <c r="F3" s="65">
        <v>4704688</v>
      </c>
      <c r="G3" s="65">
        <v>4355763</v>
      </c>
      <c r="H3" s="65">
        <v>11726222</v>
      </c>
      <c r="I3" s="65">
        <f t="shared" ref="I3:I7" si="0">SUM(B3:H3)</f>
        <v>188502894</v>
      </c>
    </row>
    <row r="4" spans="1:9" x14ac:dyDescent="0.25">
      <c r="A4" s="18" t="s">
        <v>15</v>
      </c>
      <c r="B4" s="65">
        <v>26781881</v>
      </c>
      <c r="C4" s="65">
        <v>17148281</v>
      </c>
      <c r="D4" s="65">
        <v>8658120</v>
      </c>
      <c r="E4" s="65">
        <v>24178</v>
      </c>
      <c r="F4" s="65">
        <v>256348</v>
      </c>
      <c r="G4" s="65">
        <v>66324</v>
      </c>
      <c r="H4" s="65">
        <v>3908885</v>
      </c>
      <c r="I4" s="65">
        <f t="shared" si="0"/>
        <v>56844017</v>
      </c>
    </row>
    <row r="5" spans="1:9" x14ac:dyDescent="0.25">
      <c r="A5" s="18" t="s">
        <v>18</v>
      </c>
      <c r="B5" s="65">
        <v>23384910</v>
      </c>
      <c r="C5" s="65">
        <v>5866680</v>
      </c>
      <c r="D5" s="65">
        <v>6554311</v>
      </c>
      <c r="E5" s="65">
        <v>100718</v>
      </c>
      <c r="F5" s="65">
        <v>1581758</v>
      </c>
      <c r="G5" s="65">
        <v>1016664</v>
      </c>
      <c r="H5" s="65">
        <v>889768</v>
      </c>
      <c r="I5" s="65">
        <f t="shared" si="0"/>
        <v>39394809</v>
      </c>
    </row>
    <row r="6" spans="1:9" x14ac:dyDescent="0.25">
      <c r="A6" s="18" t="s">
        <v>21</v>
      </c>
      <c r="B6" s="65">
        <v>6951024</v>
      </c>
      <c r="C6" s="65">
        <v>7130066</v>
      </c>
      <c r="D6" s="65">
        <v>1164491</v>
      </c>
      <c r="E6" s="65">
        <v>2270680</v>
      </c>
      <c r="F6" s="65">
        <v>291792</v>
      </c>
      <c r="G6" s="65">
        <v>18315</v>
      </c>
      <c r="H6" s="65">
        <v>250919</v>
      </c>
      <c r="I6" s="65">
        <f t="shared" si="0"/>
        <v>18077287</v>
      </c>
    </row>
    <row r="7" spans="1:9" x14ac:dyDescent="0.25">
      <c r="A7" s="19" t="s">
        <v>66</v>
      </c>
      <c r="B7" s="65">
        <v>5164715</v>
      </c>
      <c r="C7" s="65">
        <v>9925418</v>
      </c>
      <c r="D7" s="65">
        <v>1060149</v>
      </c>
      <c r="E7" s="65">
        <v>296193</v>
      </c>
      <c r="F7" s="65">
        <v>155721</v>
      </c>
      <c r="G7" s="65">
        <v>35702</v>
      </c>
      <c r="H7" s="65">
        <v>227978</v>
      </c>
      <c r="I7" s="65">
        <f t="shared" si="0"/>
        <v>16865876</v>
      </c>
    </row>
    <row r="8" spans="1:9" x14ac:dyDescent="0.25">
      <c r="A8" s="22" t="s">
        <v>8</v>
      </c>
      <c r="B8" s="63">
        <f>SUM(B2:B7)</f>
        <v>125127291</v>
      </c>
      <c r="C8" s="63">
        <f t="shared" ref="C8:H8" si="1">SUM(C2:C7)</f>
        <v>119847337</v>
      </c>
      <c r="D8" s="63">
        <f t="shared" si="1"/>
        <v>34594222</v>
      </c>
      <c r="E8" s="63">
        <f t="shared" si="1"/>
        <v>23047932</v>
      </c>
      <c r="F8" s="63">
        <f t="shared" si="1"/>
        <v>7343800</v>
      </c>
      <c r="G8" s="63">
        <f t="shared" si="1"/>
        <v>5627008</v>
      </c>
      <c r="H8" s="63">
        <f t="shared" si="1"/>
        <v>17226712</v>
      </c>
      <c r="I8" s="63">
        <f>SUM(I2:I7)</f>
        <v>332814302</v>
      </c>
    </row>
    <row r="9" spans="1:9" ht="19.5" customHeight="1" x14ac:dyDescent="0.25">
      <c r="A9" s="109" t="s">
        <v>71</v>
      </c>
      <c r="B9" s="109"/>
      <c r="C9" s="109"/>
      <c r="D9" s="109"/>
      <c r="E9" s="109"/>
      <c r="F9" s="109"/>
      <c r="G9" s="109"/>
      <c r="H9" s="109"/>
      <c r="I9" s="109"/>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JRoberts</cp:lastModifiedBy>
  <dcterms:created xsi:type="dcterms:W3CDTF">2013-07-24T13:54:34Z</dcterms:created>
  <dcterms:modified xsi:type="dcterms:W3CDTF">2014-02-26T15:30:05Z</dcterms:modified>
</cp:coreProperties>
</file>